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rancesca.biondelli\AppData\Local\Microsoft\Windows\INetCache\Content.Outlook\JAFNPN0P\"/>
    </mc:Choice>
  </mc:AlternateContent>
  <xr:revisionPtr revIDLastSave="0" documentId="13_ncr:1_{4A08658C-57C0-45EE-A00B-87D6884B813B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no rid" sheetId="4" r:id="rId1"/>
    <sheet name="Foglio1" sheetId="1" r:id="rId2"/>
    <sheet name="Foglio2" sheetId="2" r:id="rId3"/>
    <sheet name="Foglio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5" i="4" l="1"/>
  <c r="G54" i="4"/>
  <c r="G53" i="4"/>
  <c r="G52" i="4"/>
  <c r="G49" i="4"/>
  <c r="G51" i="4"/>
  <c r="G50" i="4"/>
  <c r="G48" i="1"/>
  <c r="J25" i="1"/>
  <c r="J23" i="1"/>
  <c r="G24" i="4"/>
  <c r="G23" i="4"/>
  <c r="J23" i="4" s="1"/>
  <c r="H43" i="4"/>
  <c r="F24" i="4"/>
  <c r="F23" i="4"/>
  <c r="F22" i="4"/>
  <c r="F21" i="4"/>
  <c r="G22" i="4" s="1"/>
  <c r="G48" i="4" l="1"/>
  <c r="J48" i="4" s="1"/>
  <c r="J55" i="4"/>
  <c r="J50" i="4"/>
  <c r="J24" i="4"/>
  <c r="G21" i="4"/>
  <c r="J21" i="4" s="1"/>
  <c r="I21" i="4" s="1"/>
  <c r="J22" i="4"/>
  <c r="J25" i="4" s="1"/>
  <c r="J51" i="4"/>
  <c r="J49" i="4" l="1"/>
  <c r="J52" i="4"/>
  <c r="J54" i="4"/>
  <c r="J53" i="4"/>
  <c r="I22" i="4"/>
  <c r="J26" i="4" s="1"/>
  <c r="J27" i="4"/>
  <c r="J28" i="4" l="1"/>
  <c r="H43" i="1"/>
  <c r="G24" i="1" l="1"/>
  <c r="G23" i="1" l="1"/>
  <c r="C20" i="2" l="1"/>
  <c r="C19" i="2"/>
  <c r="C18" i="2"/>
  <c r="B16" i="2"/>
  <c r="B13" i="2"/>
  <c r="F24" i="1" l="1"/>
  <c r="J24" i="1" s="1"/>
  <c r="F23" i="1"/>
  <c r="F22" i="1"/>
  <c r="F21" i="1"/>
  <c r="G22" i="1" l="1"/>
  <c r="J22" i="1" s="1"/>
  <c r="I22" i="1" s="1"/>
  <c r="G21" i="1"/>
  <c r="J21" i="1" s="1"/>
  <c r="J48" i="1" l="1"/>
  <c r="G55" i="1"/>
  <c r="J55" i="1" s="1"/>
  <c r="G54" i="1"/>
  <c r="J54" i="1" s="1"/>
  <c r="G53" i="1"/>
  <c r="J53" i="1" s="1"/>
  <c r="G52" i="1"/>
  <c r="J52" i="1" s="1"/>
  <c r="G51" i="1"/>
  <c r="J51" i="1" s="1"/>
  <c r="J27" i="1"/>
  <c r="G50" i="1"/>
  <c r="J50" i="1" s="1"/>
  <c r="G49" i="1"/>
  <c r="J49" i="1" s="1"/>
  <c r="I21" i="1" l="1"/>
  <c r="J26" i="1" s="1"/>
  <c r="J2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rinaldo</author>
    <author>Rinaldo D'alonzo</author>
  </authors>
  <commentList>
    <comment ref="C2" authorId="0" shapeId="0" xr:uid="{28908485-89B8-486C-BE66-607E734CD904}">
      <text>
        <r>
          <rPr>
            <sz val="8"/>
            <color indexed="81"/>
            <rFont val="Tahoma"/>
            <family val="2"/>
          </rPr>
          <t>riempire solo le caselle azzurre. Il presente modello deve essere compilato anche in caso di estinzione anticipata della procedura.</t>
        </r>
      </text>
    </comment>
    <comment ref="F16" authorId="0" shapeId="0" xr:uid="{AAFB600D-B6CC-40C8-BE67-B857691D2BBF}">
      <text>
        <r>
          <rPr>
            <sz val="9"/>
            <color indexed="81"/>
            <rFont val="Tahoma"/>
            <family val="2"/>
          </rPr>
          <t>indicare il numero di creditori</t>
        </r>
      </text>
    </comment>
    <comment ref="J16" authorId="1" shapeId="0" xr:uid="{921FE849-9B4E-4333-A95B-461DE1082DAE}">
      <text>
        <r>
          <rPr>
            <sz val="9"/>
            <color indexed="81"/>
            <rFont val="Tahoma"/>
            <family val="2"/>
          </rPr>
          <t>indicare il numero complessivo di lotti venduti.</t>
        </r>
      </text>
    </comment>
    <comment ref="C18" authorId="1" shapeId="0" xr:uid="{6F7E33EE-AFDA-4B01-A532-172EB72AD8B6}">
      <text>
        <r>
          <rPr>
            <sz val="8"/>
            <color indexed="81"/>
            <rFont val="Tahoma"/>
            <family val="2"/>
          </rPr>
          <t>indicare il prezzo complessivamente ricavato dalla vendita di tutti i lotti; in caso di mancata vendita, il prezzo base dell'ultimo tentativo di vendita compiuto, o in assenza il valore di stima</t>
        </r>
      </text>
    </comment>
    <comment ref="F18" authorId="0" shapeId="0" xr:uid="{9ABE2227-A301-4A38-B8CA-E0D109700343}">
      <text>
        <r>
          <rPr>
            <sz val="9"/>
            <color indexed="81"/>
            <rFont val="Tahoma"/>
            <charset val="1"/>
          </rPr>
          <t>Indicare il numero complessivo di aggiudicatari, ove diversi. Se più soggetti si aggiudicano un lo stesso lotto, indicare 1</t>
        </r>
      </text>
    </comment>
    <comment ref="J18" authorId="1" shapeId="0" xr:uid="{1D0CF9F9-901D-4A79-8781-137C452E372C}">
      <text>
        <r>
          <rPr>
            <sz val="9"/>
            <color indexed="81"/>
            <rFont val="Tahoma"/>
            <family val="2"/>
          </rPr>
          <t>indicare il numero complessivo di lotti venduti.</t>
        </r>
      </text>
    </comment>
    <comment ref="E21" authorId="0" shapeId="0" xr:uid="{B34909B6-1A8A-4DE6-BD7F-73CB8275BDF4}">
      <text>
        <r>
          <rPr>
            <sz val="9"/>
            <color indexed="81"/>
            <rFont val="Tahoma"/>
            <family val="2"/>
          </rPr>
          <t>Per le prime 4 attività scrivere SI se l'attività è stata compiuta, NO ove non sia stata compiuta.</t>
        </r>
      </text>
    </comment>
    <comment ref="B32" authorId="0" shapeId="0" xr:uid="{FE04706B-442C-4092-A720-56337B573F10}">
      <text>
        <r>
          <rPr>
            <sz val="8"/>
            <color indexed="81"/>
            <rFont val="Tahoma"/>
            <family val="2"/>
          </rPr>
          <t>Indicare la causale della spesa sostenuta</t>
        </r>
      </text>
    </comment>
    <comment ref="B45" authorId="0" shapeId="0" xr:uid="{422E447A-AB0D-4618-AF2D-2B1333D0AD67}">
      <text>
        <r>
          <rPr>
            <sz val="8"/>
            <color indexed="81"/>
            <rFont val="Tahoma"/>
            <family val="2"/>
          </rPr>
          <t>Indicare il solo importo delle imposte versate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rinaldo</author>
    <author>Rinaldo D'alonzo</author>
  </authors>
  <commentList>
    <comment ref="C2" authorId="0" shapeId="0" xr:uid="{00000000-0006-0000-0000-000001000000}">
      <text>
        <r>
          <rPr>
            <sz val="8"/>
            <color indexed="81"/>
            <rFont val="Tahoma"/>
            <family val="2"/>
          </rPr>
          <t>riempire solo le caselle azzurre. Il presente modello deve essere compilato anche in caso di estinzione anticipata della procedura.</t>
        </r>
      </text>
    </comment>
    <comment ref="F16" authorId="0" shapeId="0" xr:uid="{00000000-0006-0000-0000-000002000000}">
      <text>
        <r>
          <rPr>
            <sz val="9"/>
            <color indexed="81"/>
            <rFont val="Tahoma"/>
            <family val="2"/>
          </rPr>
          <t>indicare il numero di creditori</t>
        </r>
      </text>
    </comment>
    <comment ref="J16" authorId="1" shapeId="0" xr:uid="{00000000-0006-0000-0000-000003000000}">
      <text>
        <r>
          <rPr>
            <sz val="9"/>
            <color indexed="81"/>
            <rFont val="Tahoma"/>
            <family val="2"/>
          </rPr>
          <t>indicare il numero complessivo di lotti venduti.</t>
        </r>
      </text>
    </comment>
    <comment ref="C18" authorId="1" shapeId="0" xr:uid="{00000000-0006-0000-0000-000004000000}">
      <text>
        <r>
          <rPr>
            <sz val="8"/>
            <color indexed="81"/>
            <rFont val="Tahoma"/>
            <family val="2"/>
          </rPr>
          <t>indicare il prezzo complessivamente ricavato dalla vendita di tutti i lotti; in caso di mancata vendita, il prezzo base dell'ultimo tentativo di vendita compiuto, o in assenza il valore di stima</t>
        </r>
      </text>
    </comment>
    <comment ref="F18" authorId="0" shapeId="0" xr:uid="{00000000-0006-0000-0000-000005000000}">
      <text>
        <r>
          <rPr>
            <sz val="9"/>
            <color indexed="81"/>
            <rFont val="Tahoma"/>
            <charset val="1"/>
          </rPr>
          <t>Indicare il numero complessivo di aggiudicatari, ove diversi. Se più soggetti si aggiudicano un lo stesso lotto, indicare 1</t>
        </r>
      </text>
    </comment>
    <comment ref="J18" authorId="1" shapeId="0" xr:uid="{00000000-0006-0000-0000-000006000000}">
      <text>
        <r>
          <rPr>
            <sz val="9"/>
            <color indexed="81"/>
            <rFont val="Tahoma"/>
            <family val="2"/>
          </rPr>
          <t>indicare il numero complessivo di lotti venduti.</t>
        </r>
      </text>
    </comment>
    <comment ref="E21" authorId="0" shapeId="0" xr:uid="{00000000-0006-0000-0000-000007000000}">
      <text>
        <r>
          <rPr>
            <sz val="9"/>
            <color indexed="81"/>
            <rFont val="Tahoma"/>
            <family val="2"/>
          </rPr>
          <t>Per le prime 4 attività scrivere SI se l'attività è stata compiuta, NO ove non sia stata compiuta.</t>
        </r>
      </text>
    </comment>
    <comment ref="B32" authorId="0" shapeId="0" xr:uid="{00000000-0006-0000-0000-000008000000}">
      <text>
        <r>
          <rPr>
            <sz val="8"/>
            <color indexed="81"/>
            <rFont val="Tahoma"/>
            <family val="2"/>
          </rPr>
          <t>Indicare la causale della spesa sostenuta</t>
        </r>
      </text>
    </comment>
    <comment ref="B45" authorId="0" shapeId="0" xr:uid="{00000000-0006-0000-0000-000009000000}">
      <text>
        <r>
          <rPr>
            <sz val="8"/>
            <color indexed="81"/>
            <rFont val="Tahoma"/>
            <family val="2"/>
          </rPr>
          <t>Indicare il solo importo delle imposte versate</t>
        </r>
      </text>
    </comment>
  </commentList>
</comments>
</file>

<file path=xl/sharedStrings.xml><?xml version="1.0" encoding="utf-8"?>
<sst xmlns="http://schemas.openxmlformats.org/spreadsheetml/2006/main" count="108" uniqueCount="48">
  <si>
    <t>Esecuzione immobilare n.</t>
  </si>
  <si>
    <t>promossa da</t>
  </si>
  <si>
    <t>contro</t>
  </si>
  <si>
    <t>Giudice delle Esecuzioni</t>
  </si>
  <si>
    <t>Delegato alla vendita</t>
  </si>
  <si>
    <t>Calcolo Compenso</t>
  </si>
  <si>
    <r>
      <t>Attività di Delegato alla vendita</t>
    </r>
    <r>
      <rPr>
        <b/>
        <sz val="10"/>
        <color indexed="12"/>
        <rFont val="Arial"/>
        <family val="2"/>
      </rPr>
      <t xml:space="preserve"> (D.M. giustizia 15 ottobre 2015, n. 227)</t>
    </r>
  </si>
  <si>
    <t>n. creditori partecipanti alla distribuzione</t>
  </si>
  <si>
    <t>Prezzo di vendita</t>
  </si>
  <si>
    <t>N.aggiudicatari</t>
  </si>
  <si>
    <t>N. lotti</t>
  </si>
  <si>
    <t>Attività svolte</t>
  </si>
  <si>
    <t>si/no</t>
  </si>
  <si>
    <t>tariffa</t>
  </si>
  <si>
    <t>aumenti/diminuzioni</t>
  </si>
  <si>
    <t>Importo</t>
  </si>
  <si>
    <t>1) attività comprese tra il conferimento dell'incarico e la redazione dell'avviso di vendita</t>
  </si>
  <si>
    <t>si</t>
  </si>
  <si>
    <t>2) attività successive alla redazione dell'avviso di vendita e fino all'aggiudicazione o assegnazione</t>
  </si>
  <si>
    <t>3) attività svolte nel corso della fase di trasferimento della proprietà</t>
  </si>
  <si>
    <t>4) attività svolte nel corso della fase di distribuzione della somma ricavata</t>
  </si>
  <si>
    <t>Rimborso forfettario spese</t>
  </si>
  <si>
    <t>totale</t>
  </si>
  <si>
    <t>Spese vive a carico della procedura</t>
  </si>
  <si>
    <t>Tipo di spesa</t>
  </si>
  <si>
    <t>Allegato n.</t>
  </si>
  <si>
    <t xml:space="preserve"> </t>
  </si>
  <si>
    <t>Oneri a carico degli aggiudicatari</t>
  </si>
  <si>
    <t>Spese vive</t>
  </si>
  <si>
    <t>Totale</t>
  </si>
  <si>
    <t>Registrazione</t>
  </si>
  <si>
    <t>Trascrizione</t>
  </si>
  <si>
    <t>Voltura</t>
  </si>
  <si>
    <t>lotto n. 1</t>
  </si>
  <si>
    <t>lotto n. 2</t>
  </si>
  <si>
    <t>lotto n. 3</t>
  </si>
  <si>
    <t>Il professionista delegato</t>
  </si>
  <si>
    <r>
      <t xml:space="preserve">Tribunale di Cremona
</t>
    </r>
    <r>
      <rPr>
        <b/>
        <sz val="10"/>
        <rFont val="Arial"/>
        <family val="2"/>
      </rPr>
      <t>Ufficio esecuzioni</t>
    </r>
    <r>
      <rPr>
        <b/>
        <sz val="14"/>
        <rFont val="Arial"/>
        <family val="2"/>
      </rPr>
      <t xml:space="preserve">
Richiesta di liquidazione</t>
    </r>
  </si>
  <si>
    <t xml:space="preserve">5) scrivere si se le formalità da cancellare sono superiori a 4 </t>
  </si>
  <si>
    <t>N. Esperimenti</t>
  </si>
  <si>
    <t>6) aumento compensi per numero esperimenti effettuati</t>
  </si>
  <si>
    <t>Cremona, lì</t>
  </si>
  <si>
    <t>Compenso 
(al netto di IVA e CAP)</t>
  </si>
  <si>
    <t>lotto n. 4</t>
  </si>
  <si>
    <t>lotto n. 5</t>
  </si>
  <si>
    <t>lotto n. 6</t>
  </si>
  <si>
    <t>lotto n. 7</t>
  </si>
  <si>
    <t>lotto n.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</si>
</sst>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64" formatCode="&quot;€&quot;\ #,##0.00;\-&quot;€&quot;\ #,##0.00"/>
    <numFmt numFmtId="165" formatCode="dd\ mmmm\ yyyy"/>
    <numFmt numFmtId="166" formatCode="&quot;€&quot;\ #,##0.0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sz val="10"/>
      <name val="Arial"/>
      <family val="2"/>
    </font>
    <font>
      <b/>
      <sz val="12"/>
      <color indexed="12"/>
      <name val="Arial"/>
      <family val="2"/>
    </font>
    <font>
      <b/>
      <sz val="10"/>
      <color indexed="12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name val="Arial"/>
    </font>
    <font>
      <b/>
      <i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theme="8" tint="-0.499984740745262"/>
      <name val="Arial"/>
      <family val="2"/>
    </font>
    <font>
      <b/>
      <sz val="8"/>
      <color theme="8" tint="-0.499984740745262"/>
      <name val="Arial"/>
      <family val="2"/>
    </font>
    <font>
      <b/>
      <sz val="11"/>
      <color theme="8" tint="-0.499984740745262"/>
      <name val="Arial"/>
      <family val="2"/>
    </font>
    <font>
      <b/>
      <sz val="8"/>
      <color rgb="FFFF0000"/>
      <name val="Arial"/>
      <family val="2"/>
    </font>
    <font>
      <b/>
      <sz val="8"/>
      <color theme="1"/>
      <name val="Arial"/>
      <family val="2"/>
    </font>
    <font>
      <sz val="8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Tahoma"/>
      <charset val="1"/>
    </font>
    <font>
      <sz val="8"/>
      <color theme="0"/>
      <name val="Arial"/>
      <family val="2"/>
    </font>
    <font>
      <sz val="8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51">
    <xf numFmtId="0" fontId="0" fillId="0" borderId="0" xfId="0"/>
    <xf numFmtId="0" fontId="0" fillId="2" borderId="0" xfId="0" applyFill="1" applyProtection="1">
      <protection hidden="1"/>
    </xf>
    <xf numFmtId="0" fontId="2" fillId="3" borderId="0" xfId="0" applyFont="1" applyFill="1" applyAlignment="1">
      <alignment horizontal="left"/>
    </xf>
    <xf numFmtId="0" fontId="0" fillId="4" borderId="0" xfId="0" applyFill="1"/>
    <xf numFmtId="0" fontId="4" fillId="2" borderId="0" xfId="0" applyFont="1" applyFill="1" applyAlignment="1">
      <alignment horizontal="right"/>
    </xf>
    <xf numFmtId="0" fontId="0" fillId="2" borderId="0" xfId="0" applyFill="1"/>
    <xf numFmtId="165" fontId="3" fillId="2" borderId="0" xfId="0" applyNumberFormat="1" applyFont="1" applyFill="1" applyAlignment="1">
      <alignment horizontal="right"/>
    </xf>
    <xf numFmtId="0" fontId="0" fillId="2" borderId="0" xfId="0" applyFill="1" applyAlignment="1">
      <alignment horizontal="centerContinuous"/>
    </xf>
    <xf numFmtId="0" fontId="0" fillId="2" borderId="0" xfId="0" quotePrefix="1" applyFill="1" applyAlignment="1">
      <alignment horizontal="right"/>
    </xf>
    <xf numFmtId="0" fontId="2" fillId="2" borderId="0" xfId="0" applyFont="1" applyFill="1" applyAlignment="1">
      <alignment horizontal="left"/>
    </xf>
    <xf numFmtId="0" fontId="5" fillId="5" borderId="1" xfId="0" applyFont="1" applyFill="1" applyBorder="1" applyProtection="1">
      <protection locked="0"/>
    </xf>
    <xf numFmtId="0" fontId="5" fillId="3" borderId="0" xfId="0" applyFont="1" applyFill="1" applyAlignment="1">
      <alignment horizontal="left"/>
    </xf>
    <xf numFmtId="0" fontId="0" fillId="2" borderId="0" xfId="0" applyFill="1" applyAlignment="1">
      <alignment vertical="center"/>
    </xf>
    <xf numFmtId="165" fontId="3" fillId="2" borderId="0" xfId="0" applyNumberFormat="1" applyFont="1" applyFill="1" applyAlignment="1">
      <alignment horizontal="center"/>
    </xf>
    <xf numFmtId="0" fontId="0" fillId="3" borderId="0" xfId="0" quotePrefix="1" applyFill="1" applyAlignment="1">
      <alignment horizontal="right"/>
    </xf>
    <xf numFmtId="0" fontId="0" fillId="2" borderId="0" xfId="0" applyFill="1" applyAlignment="1" applyProtection="1">
      <alignment vertical="center"/>
      <protection hidden="1"/>
    </xf>
    <xf numFmtId="0" fontId="6" fillId="3" borderId="0" xfId="0" applyFont="1" applyFill="1" applyAlignment="1" applyProtection="1">
      <alignment horizontal="center"/>
      <protection hidden="1"/>
    </xf>
    <xf numFmtId="3" fontId="7" fillId="2" borderId="0" xfId="0" applyNumberFormat="1" applyFont="1" applyFill="1" applyAlignment="1" applyProtection="1">
      <alignment vertical="center"/>
      <protection hidden="1"/>
    </xf>
    <xf numFmtId="4" fontId="7" fillId="2" borderId="0" xfId="0" applyNumberFormat="1" applyFont="1" applyFill="1" applyAlignment="1" applyProtection="1">
      <alignment vertical="center"/>
      <protection hidden="1"/>
    </xf>
    <xf numFmtId="3" fontId="7" fillId="3" borderId="0" xfId="0" applyNumberFormat="1" applyFont="1" applyFill="1" applyAlignment="1" applyProtection="1">
      <alignment vertical="center"/>
      <protection hidden="1"/>
    </xf>
    <xf numFmtId="0" fontId="8" fillId="3" borderId="0" xfId="0" applyFont="1" applyFill="1" applyAlignment="1" applyProtection="1">
      <alignment horizontal="center" vertical="center"/>
      <protection hidden="1"/>
    </xf>
    <xf numFmtId="0" fontId="10" fillId="8" borderId="8" xfId="0" applyFont="1" applyFill="1" applyBorder="1" applyAlignment="1" applyProtection="1">
      <alignment horizontal="center" vertical="center"/>
      <protection locked="0"/>
    </xf>
    <xf numFmtId="3" fontId="11" fillId="2" borderId="0" xfId="0" applyNumberFormat="1" applyFont="1" applyFill="1" applyAlignment="1" applyProtection="1">
      <alignment vertical="center"/>
      <protection hidden="1"/>
    </xf>
    <xf numFmtId="0" fontId="12" fillId="2" borderId="0" xfId="0" applyFont="1" applyFill="1" applyAlignment="1">
      <alignment horizontal="right" vertical="center"/>
    </xf>
    <xf numFmtId="39" fontId="7" fillId="5" borderId="8" xfId="2" applyNumberFormat="1" applyFont="1" applyFill="1" applyBorder="1" applyAlignment="1" applyProtection="1">
      <alignment vertical="center"/>
      <protection locked="0"/>
    </xf>
    <xf numFmtId="1" fontId="10" fillId="8" borderId="8" xfId="2" applyNumberFormat="1" applyFont="1" applyFill="1" applyBorder="1" applyAlignment="1" applyProtection="1">
      <alignment horizontal="center" vertical="center"/>
      <protection locked="0"/>
    </xf>
    <xf numFmtId="1" fontId="7" fillId="3" borderId="0" xfId="2" applyNumberFormat="1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Alignment="1">
      <alignment vertical="center"/>
    </xf>
    <xf numFmtId="0" fontId="14" fillId="9" borderId="0" xfId="0" applyFont="1" applyFill="1" applyAlignment="1">
      <alignment horizontal="center"/>
    </xf>
    <xf numFmtId="0" fontId="14" fillId="10" borderId="0" xfId="0" applyFont="1" applyFill="1" applyAlignment="1" applyProtection="1">
      <alignment horizontal="center"/>
      <protection hidden="1"/>
    </xf>
    <xf numFmtId="0" fontId="13" fillId="0" borderId="0" xfId="0" applyFont="1"/>
    <xf numFmtId="0" fontId="10" fillId="4" borderId="8" xfId="0" applyFont="1" applyFill="1" applyBorder="1" applyAlignment="1">
      <alignment horizontal="center"/>
    </xf>
    <xf numFmtId="0" fontId="10" fillId="3" borderId="8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0" fontId="12" fillId="8" borderId="8" xfId="0" applyFont="1" applyFill="1" applyBorder="1" applyAlignment="1" applyProtection="1">
      <alignment horizontal="center" vertical="center" wrapText="1"/>
      <protection locked="0"/>
    </xf>
    <xf numFmtId="2" fontId="11" fillId="0" borderId="8" xfId="0" applyNumberFormat="1" applyFont="1" applyBorder="1" applyAlignment="1">
      <alignment vertical="center" wrapText="1"/>
    </xf>
    <xf numFmtId="2" fontId="11" fillId="3" borderId="0" xfId="0" applyNumberFormat="1" applyFont="1" applyFill="1" applyAlignment="1">
      <alignment horizontal="right" vertical="center" wrapText="1"/>
    </xf>
    <xf numFmtId="0" fontId="15" fillId="8" borderId="8" xfId="0" applyFont="1" applyFill="1" applyBorder="1" applyAlignment="1" applyProtection="1">
      <alignment horizontal="center"/>
      <protection locked="0"/>
    </xf>
    <xf numFmtId="43" fontId="13" fillId="3" borderId="0" xfId="1" applyFont="1" applyFill="1" applyBorder="1"/>
    <xf numFmtId="0" fontId="15" fillId="8" borderId="11" xfId="0" applyFont="1" applyFill="1" applyBorder="1" applyAlignment="1" applyProtection="1">
      <alignment horizontal="center"/>
      <protection locked="0"/>
    </xf>
    <xf numFmtId="43" fontId="11" fillId="3" borderId="0" xfId="1" applyFont="1" applyFill="1" applyBorder="1" applyAlignment="1">
      <alignment horizontal="center" vertical="center" wrapText="1"/>
    </xf>
    <xf numFmtId="43" fontId="13" fillId="0" borderId="8" xfId="1" applyFont="1" applyBorder="1" applyAlignment="1" applyProtection="1"/>
    <xf numFmtId="0" fontId="5" fillId="2" borderId="0" xfId="0" applyFont="1" applyFill="1" applyAlignment="1">
      <alignment horizontal="left"/>
    </xf>
    <xf numFmtId="0" fontId="13" fillId="2" borderId="0" xfId="0" applyFont="1" applyFill="1" applyAlignment="1" applyProtection="1">
      <alignment vertical="center"/>
      <protection hidden="1"/>
    </xf>
    <xf numFmtId="43" fontId="10" fillId="11" borderId="8" xfId="1" applyFont="1" applyFill="1" applyBorder="1" applyProtection="1"/>
    <xf numFmtId="0" fontId="6" fillId="3" borderId="13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0" fillId="0" borderId="0" xfId="0" applyAlignment="1">
      <alignment horizontal="left"/>
    </xf>
    <xf numFmtId="0" fontId="8" fillId="3" borderId="0" xfId="0" applyFont="1" applyFill="1" applyAlignment="1">
      <alignment horizontal="left"/>
    </xf>
    <xf numFmtId="0" fontId="3" fillId="0" borderId="1" xfId="0" applyFont="1" applyBorder="1"/>
    <xf numFmtId="0" fontId="3" fillId="0" borderId="12" xfId="0" applyFont="1" applyBorder="1"/>
    <xf numFmtId="0" fontId="3" fillId="3" borderId="0" xfId="0" applyFont="1" applyFill="1"/>
    <xf numFmtId="0" fontId="0" fillId="0" borderId="0" xfId="0" applyAlignment="1">
      <alignment horizontal="left" vertical="center"/>
    </xf>
    <xf numFmtId="43" fontId="11" fillId="0" borderId="13" xfId="2" applyNumberFormat="1" applyFont="1" applyFill="1" applyBorder="1" applyAlignment="1" applyProtection="1">
      <alignment vertical="center" shrinkToFit="1"/>
    </xf>
    <xf numFmtId="49" fontId="11" fillId="5" borderId="13" xfId="2" applyNumberFormat="1" applyFont="1" applyFill="1" applyBorder="1" applyAlignment="1" applyProtection="1">
      <alignment horizontal="left" vertical="center" shrinkToFit="1"/>
      <protection locked="0"/>
    </xf>
    <xf numFmtId="43" fontId="11" fillId="0" borderId="13" xfId="2" applyNumberFormat="1" applyFont="1" applyFill="1" applyBorder="1" applyAlignment="1" applyProtection="1">
      <alignment horizontal="left" vertical="center" shrinkToFit="1"/>
    </xf>
    <xf numFmtId="164" fontId="11" fillId="5" borderId="19" xfId="2" applyNumberFormat="1" applyFont="1" applyFill="1" applyBorder="1" applyAlignment="1" applyProtection="1">
      <alignment horizontal="right" vertical="center" shrinkToFit="1"/>
      <protection locked="0"/>
    </xf>
    <xf numFmtId="164" fontId="11" fillId="3" borderId="0" xfId="2" applyNumberFormat="1" applyFont="1" applyFill="1" applyBorder="1" applyAlignment="1" applyProtection="1">
      <alignment horizontal="left" vertical="center" shrinkToFit="1"/>
      <protection locked="0"/>
    </xf>
    <xf numFmtId="0" fontId="0" fillId="4" borderId="0" xfId="0" applyFill="1" applyAlignment="1">
      <alignment horizontal="left" vertical="center"/>
    </xf>
    <xf numFmtId="43" fontId="11" fillId="0" borderId="0" xfId="2" applyNumberFormat="1" applyFont="1" applyFill="1" applyBorder="1" applyAlignment="1" applyProtection="1">
      <alignment vertical="center" shrinkToFit="1"/>
    </xf>
    <xf numFmtId="49" fontId="11" fillId="5" borderId="22" xfId="2" applyNumberFormat="1" applyFont="1" applyFill="1" applyBorder="1" applyAlignment="1" applyProtection="1">
      <alignment horizontal="left" vertical="center" shrinkToFit="1"/>
      <protection locked="0"/>
    </xf>
    <xf numFmtId="43" fontId="11" fillId="0" borderId="0" xfId="2" applyNumberFormat="1" applyFont="1" applyFill="1" applyBorder="1" applyAlignment="1" applyProtection="1">
      <alignment horizontal="left" vertical="center" shrinkToFit="1"/>
    </xf>
    <xf numFmtId="164" fontId="11" fillId="5" borderId="23" xfId="2" applyNumberFormat="1" applyFont="1" applyFill="1" applyBorder="1" applyAlignment="1" applyProtection="1">
      <alignment horizontal="right" vertical="center" shrinkToFit="1"/>
      <protection locked="0"/>
    </xf>
    <xf numFmtId="49" fontId="11" fillId="5" borderId="21" xfId="2" applyNumberFormat="1" applyFont="1" applyFill="1" applyBorder="1" applyAlignment="1" applyProtection="1">
      <alignment horizontal="left" vertical="center" shrinkToFit="1"/>
      <protection locked="0"/>
    </xf>
    <xf numFmtId="49" fontId="11" fillId="5" borderId="24" xfId="2" applyNumberFormat="1" applyFont="1" applyFill="1" applyBorder="1" applyAlignment="1" applyProtection="1">
      <alignment horizontal="left" vertical="center" shrinkToFit="1"/>
      <protection locked="0"/>
    </xf>
    <xf numFmtId="164" fontId="10" fillId="3" borderId="0" xfId="2" applyNumberFormat="1" applyFont="1" applyFill="1" applyBorder="1" applyAlignment="1" applyProtection="1">
      <alignment horizontal="left" vertical="center" shrinkToFit="1"/>
      <protection locked="0"/>
    </xf>
    <xf numFmtId="43" fontId="10" fillId="3" borderId="13" xfId="2" applyNumberFormat="1" applyFont="1" applyFill="1" applyBorder="1" applyAlignment="1" applyProtection="1">
      <alignment horizontal="right" vertical="center" shrinkToFit="1"/>
      <protection locked="0"/>
    </xf>
    <xf numFmtId="43" fontId="11" fillId="3" borderId="13" xfId="2" applyNumberFormat="1" applyFont="1" applyFill="1" applyBorder="1" applyAlignment="1" applyProtection="1">
      <alignment horizontal="right" vertical="center" shrinkToFit="1"/>
      <protection locked="0"/>
    </xf>
    <xf numFmtId="43" fontId="11" fillId="3" borderId="0" xfId="2" applyNumberFormat="1" applyFont="1" applyFill="1" applyBorder="1" applyAlignment="1" applyProtection="1">
      <alignment horizontal="right" vertical="center" shrinkToFit="1"/>
      <protection locked="0"/>
    </xf>
    <xf numFmtId="0" fontId="19" fillId="12" borderId="8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/>
    </xf>
    <xf numFmtId="166" fontId="11" fillId="8" borderId="8" xfId="0" applyNumberFormat="1" applyFont="1" applyFill="1" applyBorder="1" applyAlignment="1" applyProtection="1">
      <alignment horizontal="right"/>
      <protection locked="0"/>
    </xf>
    <xf numFmtId="166" fontId="11" fillId="8" borderId="8" xfId="0" applyNumberFormat="1" applyFont="1" applyFill="1" applyBorder="1" applyProtection="1">
      <protection locked="0"/>
    </xf>
    <xf numFmtId="166" fontId="21" fillId="0" borderId="4" xfId="0" applyNumberFormat="1" applyFont="1" applyBorder="1" applyAlignment="1">
      <alignment horizontal="right"/>
    </xf>
    <xf numFmtId="0" fontId="10" fillId="3" borderId="0" xfId="0" applyFont="1" applyFill="1" applyAlignment="1">
      <alignment horizontal="right"/>
    </xf>
    <xf numFmtId="166" fontId="10" fillId="3" borderId="0" xfId="0" applyNumberFormat="1" applyFont="1" applyFill="1" applyAlignment="1">
      <alignment horizontal="right"/>
    </xf>
    <xf numFmtId="0" fontId="0" fillId="3" borderId="0" xfId="0" applyFill="1"/>
    <xf numFmtId="0" fontId="10" fillId="0" borderId="0" xfId="0" applyFont="1" applyAlignment="1">
      <alignment horizontal="left" indent="3"/>
    </xf>
    <xf numFmtId="0" fontId="12" fillId="2" borderId="10" xfId="0" applyFont="1" applyFill="1" applyBorder="1" applyAlignment="1">
      <alignment horizontal="right" vertical="center"/>
    </xf>
    <xf numFmtId="2" fontId="11" fillId="0" borderId="4" xfId="0" applyNumberFormat="1" applyFont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right" vertical="center"/>
    </xf>
    <xf numFmtId="0" fontId="0" fillId="0" borderId="8" xfId="0" applyBorder="1" applyAlignment="1">
      <alignment horizontal="right"/>
    </xf>
    <xf numFmtId="0" fontId="15" fillId="15" borderId="8" xfId="0" applyFont="1" applyFill="1" applyBorder="1" applyAlignment="1" applyProtection="1">
      <alignment horizontal="center"/>
      <protection locked="0"/>
    </xf>
    <xf numFmtId="2" fontId="11" fillId="16" borderId="8" xfId="0" applyNumberFormat="1" applyFont="1" applyFill="1" applyBorder="1" applyAlignment="1">
      <alignment vertical="center" wrapText="1"/>
    </xf>
    <xf numFmtId="0" fontId="19" fillId="13" borderId="15" xfId="0" applyFont="1" applyFill="1" applyBorder="1" applyAlignment="1">
      <alignment horizontal="center" vertical="center" wrapText="1"/>
    </xf>
    <xf numFmtId="0" fontId="19" fillId="13" borderId="12" xfId="0" applyFont="1" applyFill="1" applyBorder="1" applyAlignment="1">
      <alignment horizontal="center" vertical="center" wrapText="1"/>
    </xf>
    <xf numFmtId="166" fontId="10" fillId="3" borderId="4" xfId="0" applyNumberFormat="1" applyFont="1" applyFill="1" applyBorder="1" applyAlignment="1">
      <alignment horizontal="center"/>
    </xf>
    <xf numFmtId="41" fontId="13" fillId="3" borderId="0" xfId="1" applyNumberFormat="1" applyFont="1" applyFill="1" applyBorder="1"/>
    <xf numFmtId="2" fontId="26" fillId="3" borderId="8" xfId="0" applyNumberFormat="1" applyFont="1" applyFill="1" applyBorder="1" applyAlignment="1">
      <alignment horizontal="right" vertical="center" wrapText="1"/>
    </xf>
    <xf numFmtId="2" fontId="26" fillId="3" borderId="0" xfId="0" applyNumberFormat="1" applyFont="1" applyFill="1" applyAlignment="1">
      <alignment horizontal="right" vertical="center" wrapText="1"/>
    </xf>
    <xf numFmtId="14" fontId="10" fillId="8" borderId="0" xfId="0" applyNumberFormat="1" applyFont="1" applyFill="1" applyAlignment="1" applyProtection="1">
      <alignment horizontal="left" indent="3"/>
      <protection locked="0"/>
    </xf>
    <xf numFmtId="0" fontId="16" fillId="8" borderId="0" xfId="0" applyFont="1" applyFill="1" applyAlignment="1" applyProtection="1">
      <alignment horizontal="center"/>
      <protection locked="0"/>
    </xf>
    <xf numFmtId="0" fontId="16" fillId="8" borderId="2" xfId="0" applyFont="1" applyFill="1" applyBorder="1" applyAlignment="1" applyProtection="1">
      <alignment horizontal="center"/>
      <protection locked="0"/>
    </xf>
    <xf numFmtId="0" fontId="16" fillId="8" borderId="3" xfId="0" applyFont="1" applyFill="1" applyBorder="1" applyAlignment="1" applyProtection="1">
      <alignment horizontal="center"/>
      <protection locked="0"/>
    </xf>
    <xf numFmtId="166" fontId="10" fillId="3" borderId="2" xfId="0" applyNumberFormat="1" applyFont="1" applyFill="1" applyBorder="1" applyAlignment="1">
      <alignment horizontal="center"/>
    </xf>
    <xf numFmtId="166" fontId="10" fillId="3" borderId="4" xfId="0" applyNumberFormat="1" applyFont="1" applyFill="1" applyBorder="1" applyAlignment="1">
      <alignment horizontal="center"/>
    </xf>
    <xf numFmtId="0" fontId="22" fillId="0" borderId="13" xfId="0" applyFont="1" applyBorder="1" applyAlignment="1">
      <alignment horizontal="center"/>
    </xf>
    <xf numFmtId="166" fontId="10" fillId="3" borderId="8" xfId="0" applyNumberFormat="1" applyFont="1" applyFill="1" applyBorder="1" applyAlignment="1">
      <alignment horizontal="center"/>
    </xf>
    <xf numFmtId="43" fontId="10" fillId="0" borderId="8" xfId="2" applyNumberFormat="1" applyFont="1" applyFill="1" applyBorder="1" applyAlignment="1" applyProtection="1">
      <alignment horizontal="right" vertical="center" shrinkToFit="1"/>
    </xf>
    <xf numFmtId="43" fontId="11" fillId="0" borderId="8" xfId="2" applyNumberFormat="1" applyFont="1" applyFill="1" applyBorder="1" applyAlignment="1" applyProtection="1">
      <alignment horizontal="right" vertical="center" shrinkToFit="1"/>
    </xf>
    <xf numFmtId="164" fontId="17" fillId="0" borderId="2" xfId="2" applyNumberFormat="1" applyFont="1" applyFill="1" applyBorder="1" applyAlignment="1" applyProtection="1">
      <alignment horizontal="right" vertical="center" shrinkToFit="1"/>
    </xf>
    <xf numFmtId="164" fontId="17" fillId="0" borderId="3" xfId="2" applyNumberFormat="1" applyFont="1" applyFill="1" applyBorder="1" applyAlignment="1" applyProtection="1">
      <alignment horizontal="right" vertical="center" shrinkToFit="1"/>
    </xf>
    <xf numFmtId="164" fontId="17" fillId="0" borderId="4" xfId="2" applyNumberFormat="1" applyFont="1" applyFill="1" applyBorder="1" applyAlignment="1" applyProtection="1">
      <alignment horizontal="right" vertical="center" shrinkToFit="1"/>
    </xf>
    <xf numFmtId="0" fontId="8" fillId="7" borderId="2" xfId="0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0" fontId="8" fillId="7" borderId="4" xfId="0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/>
    </xf>
    <xf numFmtId="0" fontId="8" fillId="3" borderId="16" xfId="0" applyFont="1" applyFill="1" applyBorder="1" applyAlignment="1">
      <alignment horizontal="center"/>
    </xf>
    <xf numFmtId="0" fontId="18" fillId="12" borderId="8" xfId="0" applyFont="1" applyFill="1" applyBorder="1" applyAlignment="1">
      <alignment horizontal="center" vertical="center"/>
    </xf>
    <xf numFmtId="0" fontId="19" fillId="13" borderId="8" xfId="0" applyFont="1" applyFill="1" applyBorder="1" applyAlignment="1">
      <alignment horizontal="center" vertical="center" wrapText="1"/>
    </xf>
    <xf numFmtId="0" fontId="20" fillId="14" borderId="15" xfId="0" applyFont="1" applyFill="1" applyBorder="1" applyAlignment="1">
      <alignment horizontal="center" vertical="center"/>
    </xf>
    <xf numFmtId="0" fontId="20" fillId="14" borderId="12" xfId="0" applyFont="1" applyFill="1" applyBorder="1" applyAlignment="1">
      <alignment horizontal="center" vertical="center"/>
    </xf>
    <xf numFmtId="0" fontId="19" fillId="12" borderId="2" xfId="0" applyFont="1" applyFill="1" applyBorder="1" applyAlignment="1">
      <alignment horizontal="center" vertical="center"/>
    </xf>
    <xf numFmtId="0" fontId="19" fillId="12" borderId="4" xfId="0" applyFont="1" applyFill="1" applyBorder="1" applyAlignment="1">
      <alignment horizontal="center" vertical="center"/>
    </xf>
    <xf numFmtId="43" fontId="11" fillId="5" borderId="20" xfId="2" applyNumberFormat="1" applyFont="1" applyFill="1" applyBorder="1" applyAlignment="1" applyProtection="1">
      <alignment horizontal="left" vertical="center" shrinkToFit="1"/>
      <protection locked="0"/>
    </xf>
    <xf numFmtId="43" fontId="11" fillId="5" borderId="21" xfId="2" applyNumberFormat="1" applyFont="1" applyFill="1" applyBorder="1" applyAlignment="1" applyProtection="1">
      <alignment horizontal="left" vertical="center" shrinkToFit="1"/>
      <protection locked="0"/>
    </xf>
    <xf numFmtId="0" fontId="3" fillId="0" borderId="1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3" fontId="11" fillId="5" borderId="17" xfId="2" applyNumberFormat="1" applyFont="1" applyFill="1" applyBorder="1" applyAlignment="1" applyProtection="1">
      <alignment horizontal="left" vertical="center" shrinkToFit="1"/>
      <protection locked="0"/>
    </xf>
    <xf numFmtId="43" fontId="11" fillId="5" borderId="18" xfId="2" applyNumberFormat="1" applyFont="1" applyFill="1" applyBorder="1" applyAlignment="1" applyProtection="1">
      <alignment horizontal="left" vertical="center" shrinkToFit="1"/>
      <protection locked="0"/>
    </xf>
    <xf numFmtId="0" fontId="8" fillId="7" borderId="14" xfId="0" applyFont="1" applyFill="1" applyBorder="1" applyAlignment="1">
      <alignment horizontal="center"/>
    </xf>
    <xf numFmtId="0" fontId="8" fillId="7" borderId="13" xfId="0" applyFont="1" applyFill="1" applyBorder="1" applyAlignment="1">
      <alignment horizontal="center"/>
    </xf>
    <xf numFmtId="0" fontId="8" fillId="7" borderId="15" xfId="0" applyFont="1" applyFill="1" applyBorder="1" applyAlignment="1">
      <alignment horizontal="center"/>
    </xf>
    <xf numFmtId="0" fontId="11" fillId="0" borderId="8" xfId="0" applyFont="1" applyBorder="1" applyAlignment="1">
      <alignment horizontal="left" vertical="center" wrapText="1"/>
    </xf>
    <xf numFmtId="2" fontId="11" fillId="0" borderId="2" xfId="0" applyNumberFormat="1" applyFont="1" applyBorder="1" applyAlignment="1">
      <alignment horizontal="center" vertical="center" wrapText="1"/>
    </xf>
    <xf numFmtId="2" fontId="11" fillId="0" borderId="4" xfId="0" applyNumberFormat="1" applyFont="1" applyBorder="1" applyAlignment="1">
      <alignment horizontal="center" vertical="center" wrapText="1"/>
    </xf>
    <xf numFmtId="2" fontId="11" fillId="16" borderId="2" xfId="0" applyNumberFormat="1" applyFont="1" applyFill="1" applyBorder="1" applyAlignment="1">
      <alignment horizontal="center" vertical="center" wrapText="1"/>
    </xf>
    <xf numFmtId="2" fontId="11" fillId="16" borderId="4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4" borderId="8" xfId="0" applyFont="1" applyFill="1" applyBorder="1" applyAlignment="1">
      <alignment horizontal="right" vertical="center"/>
    </xf>
    <xf numFmtId="0" fontId="0" fillId="0" borderId="8" xfId="0" applyBorder="1" applyAlignment="1">
      <alignment horizontal="right"/>
    </xf>
    <xf numFmtId="0" fontId="12" fillId="2" borderId="0" xfId="0" applyFont="1" applyFill="1" applyAlignment="1">
      <alignment horizontal="right" vertical="center"/>
    </xf>
    <xf numFmtId="0" fontId="12" fillId="2" borderId="9" xfId="0" applyFont="1" applyFill="1" applyBorder="1" applyAlignment="1">
      <alignment horizontal="right" vertical="center"/>
    </xf>
    <xf numFmtId="0" fontId="12" fillId="2" borderId="10" xfId="0" applyFont="1" applyFill="1" applyBorder="1" applyAlignment="1">
      <alignment horizontal="right" vertical="center"/>
    </xf>
    <xf numFmtId="0" fontId="10" fillId="4" borderId="2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/>
    </xf>
    <xf numFmtId="2" fontId="11" fillId="0" borderId="8" xfId="0" applyNumberFormat="1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49" fontId="2" fillId="5" borderId="1" xfId="0" applyNumberFormat="1" applyFont="1" applyFill="1" applyBorder="1" applyAlignment="1" applyProtection="1">
      <alignment horizontal="left"/>
      <protection locked="0"/>
    </xf>
    <xf numFmtId="0" fontId="6" fillId="6" borderId="2" xfId="0" applyFont="1" applyFill="1" applyBorder="1" applyAlignment="1" applyProtection="1">
      <alignment horizontal="center"/>
      <protection hidden="1"/>
    </xf>
    <xf numFmtId="0" fontId="6" fillId="6" borderId="3" xfId="0" applyFont="1" applyFill="1" applyBorder="1" applyAlignment="1" applyProtection="1">
      <alignment horizontal="center"/>
      <protection hidden="1"/>
    </xf>
    <xf numFmtId="0" fontId="6" fillId="6" borderId="4" xfId="0" applyFont="1" applyFill="1" applyBorder="1" applyAlignment="1" applyProtection="1">
      <alignment horizontal="center"/>
      <protection hidden="1"/>
    </xf>
    <xf numFmtId="0" fontId="8" fillId="7" borderId="5" xfId="0" applyFont="1" applyFill="1" applyBorder="1" applyAlignment="1" applyProtection="1">
      <alignment horizontal="center" vertical="center"/>
      <protection hidden="1"/>
    </xf>
    <xf numFmtId="0" fontId="8" fillId="7" borderId="6" xfId="0" applyFont="1" applyFill="1" applyBorder="1" applyAlignment="1" applyProtection="1">
      <alignment horizontal="center" vertical="center"/>
      <protection hidden="1"/>
    </xf>
    <xf numFmtId="0" fontId="8" fillId="7" borderId="7" xfId="0" applyFont="1" applyFill="1" applyBorder="1" applyAlignment="1" applyProtection="1">
      <alignment horizontal="center" vertical="center"/>
      <protection hidden="1"/>
    </xf>
    <xf numFmtId="0" fontId="7" fillId="3" borderId="0" xfId="0" applyFont="1" applyFill="1" applyAlignment="1" applyProtection="1">
      <alignment horizontal="right" vertical="center"/>
      <protection hidden="1"/>
    </xf>
  </cellXfs>
  <cellStyles count="3">
    <cellStyle name="Migliaia" xfId="1" builtinId="3"/>
    <cellStyle name="Migliaia [0]" xfId="2" builtinId="6"/>
    <cellStyle name="Normale" xfId="0" builtinId="0"/>
  </cellStyles>
  <dxfs count="3"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D2F68-CF60-497B-A71B-7FEBE936ADC5}">
  <dimension ref="A1:X434"/>
  <sheetViews>
    <sheetView tabSelected="1" topLeftCell="A9" workbookViewId="0">
      <selection activeCell="F19" sqref="F19"/>
    </sheetView>
  </sheetViews>
  <sheetFormatPr defaultColWidth="0" defaultRowHeight="14.4" zeroHeight="1" x14ac:dyDescent="0.3"/>
  <cols>
    <col min="1" max="1" width="2" customWidth="1"/>
    <col min="2" max="2" width="28.88671875" customWidth="1"/>
    <col min="3" max="3" width="15.44140625" customWidth="1"/>
    <col min="4" max="4" width="21" customWidth="1"/>
    <col min="5" max="5" width="7.33203125" customWidth="1"/>
    <col min="6" max="7" width="9" customWidth="1"/>
    <col min="8" max="8" width="10.6640625" customWidth="1"/>
    <col min="9" max="9" width="5.6640625" bestFit="1" customWidth="1"/>
    <col min="10" max="10" width="8.6640625" customWidth="1"/>
    <col min="11" max="14" width="12.109375" style="76" customWidth="1"/>
    <col min="15" max="15" width="2" customWidth="1"/>
    <col min="16" max="16" width="11.6640625" style="3" hidden="1" customWidth="1"/>
    <col min="17" max="17" width="15.44140625" hidden="1" customWidth="1"/>
    <col min="18" max="19" width="10" hidden="1" customWidth="1"/>
    <col min="20" max="20" width="16.33203125" hidden="1" customWidth="1"/>
    <col min="21" max="21" width="9.109375" hidden="1" customWidth="1"/>
    <col min="22" max="22" width="16.33203125" hidden="1" customWidth="1"/>
    <col min="23" max="24" width="9.109375" hidden="1" customWidth="1"/>
  </cols>
  <sheetData>
    <row r="1" spans="1:15" ht="60.75" customHeight="1" x14ac:dyDescent="0.3">
      <c r="A1" s="1"/>
      <c r="B1" s="141" t="s">
        <v>37</v>
      </c>
      <c r="C1" s="142"/>
      <c r="D1" s="142"/>
      <c r="E1" s="142"/>
      <c r="F1" s="142"/>
      <c r="G1" s="142"/>
      <c r="H1" s="142"/>
      <c r="I1" s="142"/>
      <c r="J1" s="142"/>
      <c r="K1" s="2"/>
      <c r="L1" s="2"/>
      <c r="M1" s="2"/>
      <c r="N1" s="2"/>
      <c r="O1" s="3"/>
    </row>
    <row r="2" spans="1:15" ht="17.399999999999999" x14ac:dyDescent="0.3">
      <c r="A2" s="1"/>
      <c r="B2" s="4" t="s">
        <v>0</v>
      </c>
      <c r="C2" s="143"/>
      <c r="D2" s="143"/>
      <c r="E2" s="5"/>
      <c r="F2" s="5"/>
      <c r="G2" s="5"/>
      <c r="H2" s="5"/>
      <c r="I2" s="5"/>
      <c r="J2" s="5"/>
      <c r="K2" s="2"/>
      <c r="L2" s="2"/>
      <c r="M2" s="2"/>
      <c r="N2" s="2"/>
      <c r="O2" s="3"/>
    </row>
    <row r="3" spans="1:15" ht="17.399999999999999" x14ac:dyDescent="0.3">
      <c r="A3" s="1"/>
      <c r="B3" s="6"/>
      <c r="C3" s="7"/>
      <c r="D3" s="8"/>
      <c r="E3" s="8"/>
      <c r="F3" s="8"/>
      <c r="G3" s="8"/>
      <c r="H3" s="8"/>
      <c r="I3" s="8"/>
      <c r="J3" s="9"/>
      <c r="K3" s="2"/>
      <c r="L3" s="2"/>
      <c r="M3" s="2"/>
      <c r="N3" s="2"/>
      <c r="O3" s="3"/>
    </row>
    <row r="4" spans="1:15" ht="15.6" x14ac:dyDescent="0.3">
      <c r="A4" s="1"/>
      <c r="B4" s="4" t="s">
        <v>1</v>
      </c>
      <c r="C4" s="10"/>
      <c r="D4" s="10"/>
      <c r="E4" s="10"/>
      <c r="F4" s="10"/>
      <c r="G4" s="10"/>
      <c r="H4" s="10"/>
      <c r="I4" s="10"/>
      <c r="J4" s="10"/>
      <c r="K4" s="11"/>
      <c r="L4" s="11"/>
      <c r="M4" s="11"/>
      <c r="N4" s="11"/>
      <c r="O4" s="3"/>
    </row>
    <row r="5" spans="1:15" ht="17.399999999999999" x14ac:dyDescent="0.3">
      <c r="A5" s="5"/>
      <c r="B5" s="6"/>
      <c r="C5" s="7"/>
      <c r="D5" s="8"/>
      <c r="E5" s="8"/>
      <c r="F5" s="8"/>
      <c r="G5" s="8"/>
      <c r="H5" s="8"/>
      <c r="I5" s="8"/>
      <c r="J5" s="9"/>
      <c r="K5" s="2"/>
      <c r="L5" s="2"/>
      <c r="M5" s="2"/>
      <c r="N5" s="2"/>
      <c r="O5" s="3"/>
    </row>
    <row r="6" spans="1:15" ht="15.6" x14ac:dyDescent="0.3">
      <c r="A6" s="1"/>
      <c r="B6" s="4" t="s">
        <v>2</v>
      </c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3"/>
    </row>
    <row r="7" spans="1:15" ht="17.399999999999999" x14ac:dyDescent="0.3">
      <c r="A7" s="5"/>
      <c r="B7" s="6"/>
      <c r="C7" s="7"/>
      <c r="D7" s="8"/>
      <c r="E7" s="8"/>
      <c r="F7" s="8"/>
      <c r="G7" s="8"/>
      <c r="H7" s="8"/>
      <c r="I7" s="8"/>
      <c r="J7" s="9"/>
      <c r="K7" s="2"/>
      <c r="L7" s="2"/>
      <c r="M7" s="2"/>
      <c r="N7" s="2"/>
      <c r="O7" s="3"/>
    </row>
    <row r="8" spans="1:15" ht="15.6" x14ac:dyDescent="0.3">
      <c r="A8" s="1"/>
      <c r="B8" s="4" t="s">
        <v>3</v>
      </c>
      <c r="C8" s="10"/>
      <c r="D8" s="10"/>
      <c r="E8" s="10"/>
      <c r="F8" s="10"/>
      <c r="G8" s="10"/>
      <c r="H8" s="10"/>
      <c r="I8" s="10"/>
      <c r="J8" s="10"/>
      <c r="K8" s="11"/>
      <c r="L8" s="11"/>
      <c r="M8" s="11"/>
      <c r="N8" s="11"/>
      <c r="O8" s="3"/>
    </row>
    <row r="9" spans="1:15" ht="17.399999999999999" x14ac:dyDescent="0.3">
      <c r="A9" s="5"/>
      <c r="B9" s="6"/>
      <c r="C9" s="7"/>
      <c r="D9" s="8"/>
      <c r="E9" s="8"/>
      <c r="F9" s="8"/>
      <c r="G9" s="8"/>
      <c r="H9" s="8"/>
      <c r="I9" s="8"/>
      <c r="J9" s="9"/>
      <c r="K9" s="2"/>
      <c r="L9" s="2"/>
      <c r="M9" s="2"/>
      <c r="N9" s="2"/>
      <c r="O9" s="3"/>
    </row>
    <row r="10" spans="1:15" ht="15.6" x14ac:dyDescent="0.3">
      <c r="A10" s="1"/>
      <c r="B10" s="4" t="s">
        <v>4</v>
      </c>
      <c r="C10" s="10"/>
      <c r="D10" s="10"/>
      <c r="E10" s="10"/>
      <c r="F10" s="10"/>
      <c r="G10" s="10"/>
      <c r="H10" s="10"/>
      <c r="I10" s="10"/>
      <c r="J10" s="10"/>
      <c r="K10" s="11"/>
      <c r="L10" s="11"/>
      <c r="M10" s="11"/>
      <c r="N10" s="11"/>
      <c r="O10" s="3"/>
    </row>
    <row r="11" spans="1:15" x14ac:dyDescent="0.3">
      <c r="A11" s="12"/>
      <c r="B11" s="13"/>
      <c r="C11" s="13"/>
      <c r="D11" s="7"/>
      <c r="E11" s="8"/>
      <c r="F11" s="8"/>
      <c r="G11" s="8"/>
      <c r="H11" s="8"/>
      <c r="I11" s="8"/>
      <c r="J11" s="8"/>
      <c r="K11" s="14"/>
      <c r="L11" s="14"/>
      <c r="M11" s="14"/>
      <c r="N11" s="14"/>
      <c r="O11" s="3"/>
    </row>
    <row r="12" spans="1:15" ht="15.6" x14ac:dyDescent="0.3">
      <c r="A12" s="15"/>
      <c r="B12" s="144" t="s">
        <v>5</v>
      </c>
      <c r="C12" s="145"/>
      <c r="D12" s="145"/>
      <c r="E12" s="145"/>
      <c r="F12" s="145"/>
      <c r="G12" s="145"/>
      <c r="H12" s="145"/>
      <c r="I12" s="145"/>
      <c r="J12" s="146"/>
      <c r="K12" s="16"/>
      <c r="L12" s="16"/>
      <c r="M12" s="16"/>
      <c r="N12" s="16"/>
      <c r="O12" s="3"/>
    </row>
    <row r="13" spans="1:15" x14ac:dyDescent="0.3">
      <c r="A13" s="15"/>
      <c r="B13" s="17"/>
      <c r="C13" s="17"/>
      <c r="D13" s="17"/>
      <c r="E13" s="17"/>
      <c r="F13" s="17"/>
      <c r="G13" s="18"/>
      <c r="H13" s="18"/>
      <c r="I13" s="18"/>
      <c r="J13" s="17"/>
      <c r="K13" s="19"/>
      <c r="L13" s="19"/>
      <c r="M13" s="19"/>
      <c r="N13" s="19"/>
      <c r="O13" s="3"/>
    </row>
    <row r="14" spans="1:15" ht="15.6" x14ac:dyDescent="0.3">
      <c r="A14" s="15"/>
      <c r="B14" s="147" t="s">
        <v>6</v>
      </c>
      <c r="C14" s="148"/>
      <c r="D14" s="148"/>
      <c r="E14" s="148"/>
      <c r="F14" s="148"/>
      <c r="G14" s="148"/>
      <c r="H14" s="148"/>
      <c r="I14" s="148"/>
      <c r="J14" s="149"/>
      <c r="K14" s="20"/>
      <c r="L14" s="20"/>
      <c r="M14" s="20"/>
      <c r="N14" s="20"/>
      <c r="O14" s="3"/>
    </row>
    <row r="15" spans="1:15" ht="15.6" x14ac:dyDescent="0.3">
      <c r="A15" s="15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3"/>
    </row>
    <row r="16" spans="1:15" ht="15.6" x14ac:dyDescent="0.3">
      <c r="A16" s="15"/>
      <c r="B16" s="20"/>
      <c r="C16" s="150" t="s">
        <v>7</v>
      </c>
      <c r="D16" s="150"/>
      <c r="E16" s="150"/>
      <c r="F16" s="21">
        <v>1</v>
      </c>
      <c r="G16" s="134" t="s">
        <v>39</v>
      </c>
      <c r="H16" s="135"/>
      <c r="I16" s="78"/>
      <c r="J16" s="25">
        <v>1</v>
      </c>
      <c r="K16" s="20"/>
      <c r="L16" s="20"/>
      <c r="M16" s="20"/>
      <c r="N16" s="20"/>
      <c r="O16" s="3"/>
    </row>
    <row r="17" spans="1:21" x14ac:dyDescent="0.3">
      <c r="A17" s="15"/>
      <c r="B17" s="17"/>
      <c r="C17" s="17"/>
      <c r="D17" s="17"/>
      <c r="E17" s="17"/>
      <c r="F17" s="22"/>
      <c r="G17" s="18"/>
      <c r="H17" s="18"/>
      <c r="I17" s="18"/>
      <c r="J17" s="17"/>
      <c r="K17" s="19"/>
      <c r="L17" s="19"/>
      <c r="M17" s="19"/>
      <c r="N17" s="19"/>
      <c r="O17" s="3"/>
    </row>
    <row r="18" spans="1:21" x14ac:dyDescent="0.3">
      <c r="A18" s="15"/>
      <c r="B18" s="23" t="s">
        <v>8</v>
      </c>
      <c r="C18" s="24">
        <v>80000</v>
      </c>
      <c r="D18" s="133" t="s">
        <v>9</v>
      </c>
      <c r="E18" s="133"/>
      <c r="F18" s="21">
        <v>1</v>
      </c>
      <c r="G18" s="134" t="s">
        <v>10</v>
      </c>
      <c r="H18" s="135"/>
      <c r="I18" s="78"/>
      <c r="J18" s="25">
        <v>1</v>
      </c>
      <c r="K18" s="26"/>
      <c r="L18" s="26"/>
      <c r="M18" s="26"/>
      <c r="N18" s="26"/>
      <c r="O18" s="3"/>
    </row>
    <row r="19" spans="1:21" x14ac:dyDescent="0.3">
      <c r="A19" s="27"/>
      <c r="B19" s="28"/>
      <c r="C19" s="28"/>
      <c r="D19" s="28"/>
      <c r="E19" s="28"/>
      <c r="F19" s="28"/>
      <c r="G19" s="28"/>
      <c r="H19" s="28"/>
      <c r="I19" s="28"/>
      <c r="J19" s="28"/>
      <c r="K19" s="29"/>
      <c r="L19" s="29"/>
      <c r="M19" s="29"/>
      <c r="N19" s="29"/>
      <c r="O19" s="3"/>
      <c r="Q19" s="30"/>
      <c r="R19" s="30"/>
      <c r="S19" s="30"/>
      <c r="T19" s="30"/>
      <c r="U19" s="30"/>
    </row>
    <row r="20" spans="1:21" x14ac:dyDescent="0.3">
      <c r="A20" s="27"/>
      <c r="B20" s="136" t="s">
        <v>11</v>
      </c>
      <c r="C20" s="137"/>
      <c r="D20" s="138"/>
      <c r="E20" s="31" t="s">
        <v>12</v>
      </c>
      <c r="F20" s="31" t="s">
        <v>13</v>
      </c>
      <c r="G20" s="139" t="s">
        <v>14</v>
      </c>
      <c r="H20" s="139"/>
      <c r="I20" s="31"/>
      <c r="J20" s="32" t="s">
        <v>15</v>
      </c>
      <c r="K20" s="33"/>
      <c r="L20" s="33"/>
      <c r="M20" s="33"/>
      <c r="N20" s="33"/>
      <c r="O20" s="3"/>
      <c r="S20" s="30"/>
      <c r="T20" s="30"/>
      <c r="U20" s="30"/>
    </row>
    <row r="21" spans="1:21" x14ac:dyDescent="0.3">
      <c r="A21" s="27"/>
      <c r="B21" s="123" t="s">
        <v>16</v>
      </c>
      <c r="C21" s="123"/>
      <c r="D21" s="123"/>
      <c r="E21" s="34" t="s">
        <v>17</v>
      </c>
      <c r="F21" s="35">
        <f>IF(C18&lt;=100000,1000,IF(C18&lt;=500000,1500,IF(C18&gt;500000,2000)))</f>
        <v>1000</v>
      </c>
      <c r="G21" s="140">
        <f>IF(J18=1,0,IF(J18&lt;=2,0,IF(J18&lt;=4,F21/100*20,IF(J18&gt;=5,F21/100*25))))</f>
        <v>0</v>
      </c>
      <c r="H21" s="140"/>
      <c r="I21" s="88">
        <f>IF(J16&gt;=7,J21*0.6,IF(J16=6,J21*0.45,IF(J16=5,J21*0.35,IF(J16=4,J21*0.3,IF(J16=3,J21*0.15,IF(J16=2,J21*0.1,IF(J16=2,J21,0)))))))</f>
        <v>0</v>
      </c>
      <c r="J21" s="35">
        <f>IF(E21="si",F21+G21,0)</f>
        <v>1000</v>
      </c>
      <c r="K21" s="36"/>
      <c r="L21" s="36"/>
      <c r="M21" s="36"/>
      <c r="N21" s="36"/>
      <c r="O21" s="3"/>
      <c r="S21" s="30"/>
      <c r="T21" s="30"/>
      <c r="U21" s="30"/>
    </row>
    <row r="22" spans="1:21" x14ac:dyDescent="0.3">
      <c r="A22" s="27"/>
      <c r="B22" s="123" t="s">
        <v>18</v>
      </c>
      <c r="C22" s="123"/>
      <c r="D22" s="123"/>
      <c r="E22" s="37" t="s">
        <v>17</v>
      </c>
      <c r="F22" s="35">
        <f>IF(C18&lt;=100000,1000,IF(C18&lt;=500000,1500,IF(C18&gt;500000,2000)))</f>
        <v>1000</v>
      </c>
      <c r="G22" s="124">
        <f>IF(J18=1,0,IF(J18&lt;=2,0,IF(J18&lt;=4,F21/100*20,IF(J18&gt;=5,F21/100*25))))</f>
        <v>0</v>
      </c>
      <c r="H22" s="125"/>
      <c r="I22" s="89">
        <f>IF(J16&gt;=7,J22*0.6,IF(J16=6,J22*0.45,IF(J16=5,J22*0.35,IF(J16=4,J22*0.3,IF(J16=3,J22*0.15,IF(J16=2,J22*0.1,IF(J16=2,J22,0)))))))</f>
        <v>0</v>
      </c>
      <c r="J22" s="35">
        <f>IF(E22="si",F22+G22,0)</f>
        <v>1000</v>
      </c>
      <c r="K22" s="36"/>
      <c r="L22" s="87"/>
      <c r="M22" s="38"/>
      <c r="N22" s="38"/>
      <c r="O22" s="3"/>
      <c r="S22" s="30"/>
      <c r="T22" s="30"/>
      <c r="U22" s="30"/>
    </row>
    <row r="23" spans="1:21" x14ac:dyDescent="0.3">
      <c r="A23" s="27"/>
      <c r="B23" s="123" t="s">
        <v>19</v>
      </c>
      <c r="C23" s="123"/>
      <c r="D23" s="123"/>
      <c r="E23" s="37" t="s">
        <v>17</v>
      </c>
      <c r="F23" s="35">
        <f>IF(C18&lt;=100000,1000,IF(C18&lt;=500000,1500,IF(C18&gt;500000,2000)))</f>
        <v>1000</v>
      </c>
      <c r="G23" s="124">
        <f>IF(E23="si",(F18*150)-150,0)</f>
        <v>0</v>
      </c>
      <c r="H23" s="125"/>
      <c r="I23" s="79"/>
      <c r="J23" s="35">
        <f>IF(E23="si",(F23+G23),0)</f>
        <v>1000</v>
      </c>
      <c r="K23" s="38"/>
      <c r="L23" s="38"/>
      <c r="M23" s="38"/>
      <c r="N23" s="38"/>
      <c r="O23" s="3"/>
      <c r="S23" s="30"/>
      <c r="T23" s="30"/>
      <c r="U23" s="30"/>
    </row>
    <row r="24" spans="1:21" x14ac:dyDescent="0.3">
      <c r="A24" s="27"/>
      <c r="B24" s="123" t="s">
        <v>20</v>
      </c>
      <c r="C24" s="123"/>
      <c r="D24" s="123"/>
      <c r="E24" s="39" t="s">
        <v>17</v>
      </c>
      <c r="F24" s="35">
        <f>IF(C18&lt;=100000,1000,IF(C18&lt;=500000,1500,IF(C18&gt;500000,2000)))</f>
        <v>1000</v>
      </c>
      <c r="G24" s="124">
        <f>IF(E24="si",(F16*150)-150,0)</f>
        <v>0</v>
      </c>
      <c r="H24" s="125"/>
      <c r="I24" s="79"/>
      <c r="J24" s="35">
        <f t="shared" ref="J24" si="0">IF(E24="si",F24+G24,0)</f>
        <v>1000</v>
      </c>
      <c r="K24" s="40"/>
      <c r="L24" s="40"/>
      <c r="M24" s="40"/>
      <c r="N24" s="40"/>
      <c r="O24" s="3"/>
      <c r="S24" s="30"/>
      <c r="T24" s="30"/>
      <c r="U24" s="30"/>
    </row>
    <row r="25" spans="1:21" x14ac:dyDescent="0.3">
      <c r="A25" s="27"/>
      <c r="B25" s="123" t="s">
        <v>38</v>
      </c>
      <c r="C25" s="123"/>
      <c r="D25" s="123"/>
      <c r="E25" s="82" t="s">
        <v>17</v>
      </c>
      <c r="F25" s="83"/>
      <c r="G25" s="126"/>
      <c r="H25" s="127"/>
      <c r="I25" s="79"/>
      <c r="J25" s="35">
        <f>IF(E25="si",J22+J23/2,0)/10</f>
        <v>150</v>
      </c>
      <c r="K25" s="40"/>
      <c r="L25" s="40"/>
      <c r="M25" s="40"/>
      <c r="N25" s="40"/>
      <c r="O25" s="3"/>
      <c r="S25" s="30"/>
      <c r="T25" s="30"/>
      <c r="U25" s="30"/>
    </row>
    <row r="26" spans="1:21" ht="15" customHeight="1" x14ac:dyDescent="0.3">
      <c r="A26" s="27"/>
      <c r="B26" s="128" t="s">
        <v>40</v>
      </c>
      <c r="C26" s="129"/>
      <c r="D26" s="129"/>
      <c r="E26" s="129"/>
      <c r="F26" s="129"/>
      <c r="G26" s="129"/>
      <c r="H26" s="129"/>
      <c r="I26" s="130"/>
      <c r="J26" s="35">
        <f>I21+I22</f>
        <v>0</v>
      </c>
      <c r="K26" s="40"/>
      <c r="L26" s="40"/>
      <c r="M26" s="40"/>
      <c r="N26" s="40"/>
      <c r="O26" s="3"/>
      <c r="S26" s="30"/>
      <c r="T26" s="30"/>
      <c r="U26" s="30"/>
    </row>
    <row r="27" spans="1:21" ht="15.6" x14ac:dyDescent="0.3">
      <c r="A27" s="27"/>
      <c r="B27" s="131" t="s">
        <v>21</v>
      </c>
      <c r="C27" s="131"/>
      <c r="D27" s="131"/>
      <c r="E27" s="131"/>
      <c r="F27" s="131"/>
      <c r="G27" s="131"/>
      <c r="H27" s="131"/>
      <c r="I27" s="80"/>
      <c r="J27" s="41">
        <f>J21*0.1+J22*0.1+J23*0.1+J24*0.1</f>
        <v>400</v>
      </c>
      <c r="K27" s="38"/>
      <c r="L27" s="38"/>
      <c r="M27" s="38"/>
      <c r="N27" s="38"/>
      <c r="O27" s="42"/>
      <c r="P27" s="43"/>
      <c r="S27" s="30"/>
      <c r="T27" s="30"/>
      <c r="U27" s="30"/>
    </row>
    <row r="28" spans="1:21" ht="15.6" x14ac:dyDescent="0.3">
      <c r="A28" s="27"/>
      <c r="B28" s="132" t="s">
        <v>22</v>
      </c>
      <c r="C28" s="132"/>
      <c r="D28" s="132"/>
      <c r="E28" s="132"/>
      <c r="F28" s="132"/>
      <c r="G28" s="132"/>
      <c r="H28" s="132"/>
      <c r="I28" s="81"/>
      <c r="J28" s="44">
        <f>IF(J21+J22+J23+J24+J25+J26+J27&lt;=(C18/10*4),J21+J22+J23+J24+J25+J26+J27,IF(J21+J22+J23+J24+J25+J26+J27&gt;(C18/10*4),(C18/10*4)))</f>
        <v>4550</v>
      </c>
      <c r="K28" s="38"/>
      <c r="L28" s="38"/>
      <c r="M28" s="38"/>
      <c r="N28" s="38"/>
      <c r="O28" s="42"/>
      <c r="P28" s="43"/>
      <c r="S28" s="30"/>
      <c r="T28" s="30"/>
      <c r="U28" s="30"/>
    </row>
    <row r="29" spans="1:21" ht="15.6" x14ac:dyDescent="0.3">
      <c r="B29" s="45"/>
      <c r="C29" s="45"/>
      <c r="D29" s="45"/>
      <c r="E29" s="45"/>
      <c r="F29" s="45"/>
      <c r="G29" s="45"/>
      <c r="H29" s="45"/>
      <c r="I29" s="45"/>
      <c r="J29" s="45"/>
      <c r="K29" s="46"/>
      <c r="L29" s="46"/>
      <c r="M29" s="46"/>
      <c r="N29" s="46"/>
    </row>
    <row r="30" spans="1:21" ht="15.6" x14ac:dyDescent="0.3">
      <c r="A30" s="47"/>
      <c r="B30" s="120" t="s">
        <v>23</v>
      </c>
      <c r="C30" s="121"/>
      <c r="D30" s="121"/>
      <c r="E30" s="121"/>
      <c r="F30" s="121"/>
      <c r="G30" s="121"/>
      <c r="H30" s="121"/>
      <c r="I30" s="121"/>
      <c r="J30" s="122"/>
      <c r="K30" s="48"/>
      <c r="L30" s="48"/>
      <c r="M30" s="48"/>
      <c r="N30" s="48"/>
    </row>
    <row r="31" spans="1:21" x14ac:dyDescent="0.3">
      <c r="B31" s="116" t="s">
        <v>24</v>
      </c>
      <c r="C31" s="117"/>
      <c r="D31" s="117"/>
      <c r="E31" s="117"/>
      <c r="F31" s="117"/>
      <c r="G31" s="49" t="s">
        <v>25</v>
      </c>
      <c r="H31" s="49"/>
      <c r="I31" s="49"/>
      <c r="J31" s="50" t="s">
        <v>15</v>
      </c>
      <c r="K31" s="51"/>
      <c r="L31" s="51"/>
      <c r="M31" s="51"/>
      <c r="N31" s="51"/>
    </row>
    <row r="32" spans="1:21" s="52" customFormat="1" x14ac:dyDescent="0.3">
      <c r="B32" s="118"/>
      <c r="C32" s="119"/>
      <c r="D32" s="119"/>
      <c r="E32" s="119"/>
      <c r="F32" s="53"/>
      <c r="G32" s="54"/>
      <c r="H32" s="55"/>
      <c r="I32" s="55"/>
      <c r="J32" s="56"/>
      <c r="K32" s="57"/>
      <c r="L32" s="57"/>
      <c r="M32" s="57"/>
      <c r="N32" s="57"/>
      <c r="P32" s="58"/>
    </row>
    <row r="33" spans="2:16" s="52" customFormat="1" x14ac:dyDescent="0.3">
      <c r="B33" s="114"/>
      <c r="C33" s="115"/>
      <c r="D33" s="115"/>
      <c r="E33" s="115"/>
      <c r="F33" s="59"/>
      <c r="G33" s="60"/>
      <c r="H33" s="61"/>
      <c r="I33" s="61"/>
      <c r="J33" s="62"/>
      <c r="K33" s="57"/>
      <c r="L33" s="57"/>
      <c r="M33" s="57"/>
      <c r="N33" s="57"/>
      <c r="P33" s="58"/>
    </row>
    <row r="34" spans="2:16" s="52" customFormat="1" x14ac:dyDescent="0.3">
      <c r="B34" s="114"/>
      <c r="C34" s="115"/>
      <c r="D34" s="115"/>
      <c r="E34" s="115"/>
      <c r="F34" s="59"/>
      <c r="G34" s="63"/>
      <c r="H34" s="61"/>
      <c r="I34" s="61"/>
      <c r="J34" s="62"/>
      <c r="K34" s="57"/>
      <c r="L34" s="57"/>
      <c r="M34" s="57"/>
      <c r="N34" s="57"/>
      <c r="P34" s="58"/>
    </row>
    <row r="35" spans="2:16" s="52" customFormat="1" x14ac:dyDescent="0.3">
      <c r="B35" s="114"/>
      <c r="C35" s="115"/>
      <c r="D35" s="115"/>
      <c r="E35" s="115"/>
      <c r="F35" s="59"/>
      <c r="G35" s="64"/>
      <c r="H35" s="61"/>
      <c r="I35" s="61"/>
      <c r="J35" s="62"/>
      <c r="K35" s="57"/>
      <c r="L35" s="57"/>
      <c r="M35" s="57" t="s">
        <v>26</v>
      </c>
      <c r="N35" s="57"/>
      <c r="P35" s="58"/>
    </row>
    <row r="36" spans="2:16" s="52" customFormat="1" x14ac:dyDescent="0.3">
      <c r="B36" s="114"/>
      <c r="C36" s="115"/>
      <c r="D36" s="115"/>
      <c r="E36" s="115"/>
      <c r="F36" s="59"/>
      <c r="G36" s="64"/>
      <c r="H36" s="61"/>
      <c r="I36" s="61"/>
      <c r="J36" s="62"/>
      <c r="K36" s="57"/>
      <c r="L36" s="57"/>
      <c r="M36" s="57"/>
      <c r="N36" s="57"/>
      <c r="P36" s="58"/>
    </row>
    <row r="37" spans="2:16" s="52" customFormat="1" x14ac:dyDescent="0.3">
      <c r="B37" s="114"/>
      <c r="C37" s="115"/>
      <c r="D37" s="115"/>
      <c r="E37" s="115"/>
      <c r="F37" s="59"/>
      <c r="G37" s="64"/>
      <c r="H37" s="61"/>
      <c r="I37" s="61"/>
      <c r="J37" s="62"/>
      <c r="K37" s="57"/>
      <c r="L37" s="57"/>
      <c r="M37" s="57"/>
      <c r="N37" s="57"/>
      <c r="P37" s="58"/>
    </row>
    <row r="38" spans="2:16" s="52" customFormat="1" x14ac:dyDescent="0.3">
      <c r="B38" s="114"/>
      <c r="C38" s="115"/>
      <c r="D38" s="115"/>
      <c r="E38" s="115"/>
      <c r="F38" s="59"/>
      <c r="G38" s="64"/>
      <c r="H38" s="61"/>
      <c r="I38" s="61"/>
      <c r="J38" s="62"/>
      <c r="K38" s="57"/>
      <c r="L38" s="57"/>
      <c r="M38" s="57"/>
      <c r="N38" s="57"/>
      <c r="P38" s="58"/>
    </row>
    <row r="39" spans="2:16" s="52" customFormat="1" x14ac:dyDescent="0.3">
      <c r="B39" s="114"/>
      <c r="C39" s="115"/>
      <c r="D39" s="115"/>
      <c r="E39" s="115"/>
      <c r="F39" s="59"/>
      <c r="G39" s="64"/>
      <c r="H39" s="61"/>
      <c r="I39" s="61"/>
      <c r="J39" s="62"/>
      <c r="K39" s="57"/>
      <c r="L39" s="57"/>
      <c r="M39" s="57"/>
      <c r="N39" s="57"/>
      <c r="P39" s="58"/>
    </row>
    <row r="40" spans="2:16" s="52" customFormat="1" x14ac:dyDescent="0.3">
      <c r="B40" s="114"/>
      <c r="C40" s="115"/>
      <c r="D40" s="115"/>
      <c r="E40" s="115"/>
      <c r="F40" s="59"/>
      <c r="G40" s="64"/>
      <c r="H40" s="61"/>
      <c r="I40" s="61"/>
      <c r="J40" s="62"/>
      <c r="K40" s="57"/>
      <c r="L40" s="57"/>
      <c r="M40" s="57"/>
      <c r="N40" s="57"/>
      <c r="P40" s="58"/>
    </row>
    <row r="41" spans="2:16" s="52" customFormat="1" x14ac:dyDescent="0.3">
      <c r="B41" s="114"/>
      <c r="C41" s="115"/>
      <c r="D41" s="115"/>
      <c r="E41" s="115"/>
      <c r="F41" s="59"/>
      <c r="G41" s="64"/>
      <c r="H41" s="61"/>
      <c r="I41" s="61"/>
      <c r="J41" s="62"/>
      <c r="K41" s="57"/>
      <c r="L41" s="57"/>
      <c r="M41" s="57"/>
      <c r="N41" s="57"/>
      <c r="P41" s="58"/>
    </row>
    <row r="42" spans="2:16" s="52" customFormat="1" x14ac:dyDescent="0.3">
      <c r="B42" s="114"/>
      <c r="C42" s="115"/>
      <c r="D42" s="115"/>
      <c r="E42" s="115"/>
      <c r="F42" s="59"/>
      <c r="G42" s="64"/>
      <c r="H42" s="61"/>
      <c r="I42" s="61"/>
      <c r="J42" s="62"/>
      <c r="K42" s="57"/>
      <c r="L42" s="57"/>
      <c r="M42" s="57"/>
      <c r="N42" s="57"/>
      <c r="P42" s="58"/>
    </row>
    <row r="43" spans="2:16" s="52" customFormat="1" x14ac:dyDescent="0.3">
      <c r="B43" s="98"/>
      <c r="C43" s="99"/>
      <c r="D43" s="99"/>
      <c r="E43" s="99"/>
      <c r="F43" s="99"/>
      <c r="G43" s="99"/>
      <c r="H43" s="100">
        <f>SUM(J32:J42)</f>
        <v>0</v>
      </c>
      <c r="I43" s="101"/>
      <c r="J43" s="102"/>
      <c r="K43" s="65"/>
      <c r="L43" s="65"/>
      <c r="M43" s="65"/>
      <c r="N43" s="65"/>
      <c r="P43" s="58"/>
    </row>
    <row r="44" spans="2:16" s="52" customFormat="1" x14ac:dyDescent="0.3">
      <c r="B44" s="66"/>
      <c r="C44" s="67"/>
      <c r="D44" s="68"/>
      <c r="E44" s="68"/>
      <c r="F44" s="68"/>
      <c r="G44" s="68"/>
      <c r="H44" s="68"/>
      <c r="I44" s="68"/>
      <c r="J44" s="65"/>
      <c r="K44" s="65"/>
      <c r="L44" s="65"/>
      <c r="M44" s="65"/>
      <c r="N44" s="65"/>
      <c r="P44" s="58"/>
    </row>
    <row r="45" spans="2:16" ht="15.6" x14ac:dyDescent="0.3">
      <c r="B45" s="103" t="s">
        <v>27</v>
      </c>
      <c r="C45" s="104"/>
      <c r="D45" s="104"/>
      <c r="E45" s="104"/>
      <c r="F45" s="104"/>
      <c r="G45" s="104"/>
      <c r="H45" s="104"/>
      <c r="I45" s="104"/>
      <c r="J45" s="105"/>
      <c r="K45" s="48"/>
      <c r="L45" s="48"/>
      <c r="M45" s="48"/>
      <c r="N45" s="48"/>
    </row>
    <row r="46" spans="2:16" ht="15.6" x14ac:dyDescent="0.3">
      <c r="B46" s="106"/>
      <c r="C46" s="108" t="s">
        <v>28</v>
      </c>
      <c r="D46" s="108"/>
      <c r="E46" s="108"/>
      <c r="F46" s="108"/>
      <c r="G46" s="109" t="s">
        <v>42</v>
      </c>
      <c r="H46" s="109"/>
      <c r="I46" s="84"/>
      <c r="J46" s="110" t="s">
        <v>29</v>
      </c>
      <c r="K46" s="48"/>
      <c r="L46" s="48"/>
      <c r="M46" s="48"/>
      <c r="N46" s="48"/>
    </row>
    <row r="47" spans="2:16" ht="15.6" x14ac:dyDescent="0.3">
      <c r="B47" s="107"/>
      <c r="C47" s="69" t="s">
        <v>30</v>
      </c>
      <c r="D47" s="69" t="s">
        <v>31</v>
      </c>
      <c r="E47" s="112" t="s">
        <v>32</v>
      </c>
      <c r="F47" s="113"/>
      <c r="G47" s="109"/>
      <c r="H47" s="109"/>
      <c r="I47" s="85"/>
      <c r="J47" s="111"/>
      <c r="K47" s="48"/>
      <c r="L47" s="48"/>
      <c r="M47" s="48"/>
      <c r="N47" s="48"/>
    </row>
    <row r="48" spans="2:16" x14ac:dyDescent="0.3">
      <c r="B48" s="70" t="s">
        <v>33</v>
      </c>
      <c r="C48" s="71"/>
      <c r="D48" s="72"/>
      <c r="E48" s="92"/>
      <c r="F48" s="93"/>
      <c r="G48" s="97">
        <f>($J$23/2)+($J$23*0.05)+($J$23*0.05)</f>
        <v>600</v>
      </c>
      <c r="H48" s="97"/>
      <c r="I48" s="86"/>
      <c r="J48" s="73">
        <f>C48+D48+E48+G48</f>
        <v>600</v>
      </c>
      <c r="K48" s="74"/>
      <c r="L48" s="74"/>
      <c r="M48" s="74"/>
      <c r="N48" s="74"/>
    </row>
    <row r="49" spans="2:16" x14ac:dyDescent="0.3">
      <c r="B49" s="70" t="s">
        <v>34</v>
      </c>
      <c r="C49" s="71"/>
      <c r="D49" s="72"/>
      <c r="E49" s="92"/>
      <c r="F49" s="93"/>
      <c r="G49" s="94">
        <f>IF(F18&lt;2,0,((J23/2))+(J23*0.1))</f>
        <v>0</v>
      </c>
      <c r="H49" s="95"/>
      <c r="I49" s="86"/>
      <c r="J49" s="73">
        <f t="shared" ref="J49:J55" si="1">C49+D49+E49+G49</f>
        <v>0</v>
      </c>
      <c r="K49" s="74"/>
      <c r="L49" s="74"/>
      <c r="M49" s="74"/>
      <c r="N49" s="74"/>
    </row>
    <row r="50" spans="2:16" x14ac:dyDescent="0.3">
      <c r="B50" s="70" t="s">
        <v>35</v>
      </c>
      <c r="C50" s="71"/>
      <c r="D50" s="72"/>
      <c r="E50" s="92"/>
      <c r="F50" s="93"/>
      <c r="G50" s="94">
        <f>IF(F18&lt;3,0,((J23/2))+(J23*0.1))</f>
        <v>0</v>
      </c>
      <c r="H50" s="95"/>
      <c r="I50" s="86"/>
      <c r="J50" s="73">
        <f t="shared" si="1"/>
        <v>0</v>
      </c>
      <c r="K50" s="74"/>
      <c r="L50" s="74"/>
      <c r="M50" s="74"/>
      <c r="N50" s="74"/>
    </row>
    <row r="51" spans="2:16" x14ac:dyDescent="0.3">
      <c r="B51" s="70" t="s">
        <v>43</v>
      </c>
      <c r="C51" s="71"/>
      <c r="D51" s="72"/>
      <c r="E51" s="92"/>
      <c r="F51" s="93"/>
      <c r="G51" s="94">
        <f>IF(F18&lt;4,0,((J23/2))+(J23*0.1))</f>
        <v>0</v>
      </c>
      <c r="H51" s="95"/>
      <c r="I51" s="86"/>
      <c r="J51" s="73">
        <f t="shared" si="1"/>
        <v>0</v>
      </c>
      <c r="K51" s="75"/>
      <c r="L51" s="75"/>
      <c r="M51" s="75"/>
      <c r="N51" s="75"/>
    </row>
    <row r="52" spans="2:16" x14ac:dyDescent="0.3">
      <c r="B52" s="70" t="s">
        <v>44</v>
      </c>
      <c r="C52" s="71"/>
      <c r="D52" s="72"/>
      <c r="E52" s="92"/>
      <c r="F52" s="93"/>
      <c r="G52" s="94">
        <f>IF(F18&lt;5,0,((J23/2))+(J23*0.1))</f>
        <v>0</v>
      </c>
      <c r="H52" s="95"/>
      <c r="I52" s="86"/>
      <c r="J52" s="73">
        <f t="shared" si="1"/>
        <v>0</v>
      </c>
      <c r="K52" s="74"/>
      <c r="L52" s="74"/>
      <c r="M52" s="74"/>
      <c r="N52" s="74"/>
    </row>
    <row r="53" spans="2:16" x14ac:dyDescent="0.3">
      <c r="B53" s="70" t="s">
        <v>45</v>
      </c>
      <c r="C53" s="71"/>
      <c r="D53" s="72"/>
      <c r="E53" s="92"/>
      <c r="F53" s="93"/>
      <c r="G53" s="94">
        <f>IF(F18&lt;6,0,((J23/2))+(J23*0.1))</f>
        <v>0</v>
      </c>
      <c r="H53" s="95"/>
      <c r="I53" s="86"/>
      <c r="J53" s="73">
        <f t="shared" si="1"/>
        <v>0</v>
      </c>
      <c r="K53" s="74"/>
      <c r="L53" s="74"/>
      <c r="M53" s="74"/>
      <c r="N53" s="74"/>
    </row>
    <row r="54" spans="2:16" x14ac:dyDescent="0.3">
      <c r="B54" s="70" t="s">
        <v>46</v>
      </c>
      <c r="C54" s="71"/>
      <c r="D54" s="72"/>
      <c r="E54" s="92"/>
      <c r="F54" s="93"/>
      <c r="G54" s="94">
        <f>IF(F18&lt;7,0,((J23/2))+(J23*0.1))</f>
        <v>0</v>
      </c>
      <c r="H54" s="95"/>
      <c r="I54" s="86"/>
      <c r="J54" s="73">
        <f t="shared" si="1"/>
        <v>0</v>
      </c>
    </row>
    <row r="55" spans="2:16" x14ac:dyDescent="0.3">
      <c r="B55" s="70" t="s">
        <v>47</v>
      </c>
      <c r="C55" s="71"/>
      <c r="D55" s="72"/>
      <c r="E55" s="92"/>
      <c r="F55" s="93"/>
      <c r="G55" s="94">
        <f>IF(F18&lt;8,0,((J23/2))+(J23*0.1))</f>
        <v>0</v>
      </c>
      <c r="H55" s="95"/>
      <c r="I55" s="86"/>
      <c r="J55" s="73">
        <f t="shared" si="1"/>
        <v>0</v>
      </c>
    </row>
    <row r="56" spans="2:16" x14ac:dyDescent="0.3">
      <c r="B56" s="77" t="s">
        <v>41</v>
      </c>
      <c r="E56" s="96" t="s">
        <v>36</v>
      </c>
      <c r="F56" s="96"/>
      <c r="G56" s="96"/>
      <c r="H56" s="96"/>
      <c r="I56" s="96"/>
      <c r="J56" s="96"/>
    </row>
    <row r="57" spans="2:16" x14ac:dyDescent="0.3">
      <c r="B57" s="90"/>
      <c r="E57" s="91"/>
      <c r="F57" s="91"/>
      <c r="G57" s="91"/>
      <c r="H57" s="91"/>
      <c r="I57" s="91"/>
      <c r="J57" s="91"/>
    </row>
    <row r="58" spans="2:16" x14ac:dyDescent="0.3"/>
    <row r="59" spans="2:16" x14ac:dyDescent="0.3">
      <c r="F59" t="s">
        <v>26</v>
      </c>
    </row>
    <row r="60" spans="2:16" x14ac:dyDescent="0.3">
      <c r="L60"/>
      <c r="M60"/>
      <c r="N60"/>
      <c r="P60"/>
    </row>
    <row r="61" spans="2:16" x14ac:dyDescent="0.3">
      <c r="L61"/>
      <c r="M61"/>
      <c r="N61"/>
      <c r="P61"/>
    </row>
    <row r="62" spans="2:16" x14ac:dyDescent="0.3">
      <c r="L62"/>
      <c r="M62"/>
      <c r="N62"/>
      <c r="P62"/>
    </row>
    <row r="63" spans="2:16" x14ac:dyDescent="0.3">
      <c r="L63"/>
      <c r="M63"/>
      <c r="N63"/>
      <c r="P63"/>
    </row>
    <row r="64" spans="2:16" x14ac:dyDescent="0.3">
      <c r="L64"/>
      <c r="M64"/>
      <c r="N64"/>
      <c r="P64"/>
    </row>
    <row r="65" spans="11:16" x14ac:dyDescent="0.3">
      <c r="L65"/>
      <c r="M65"/>
      <c r="N65"/>
      <c r="P65"/>
    </row>
    <row r="66" spans="11:16" x14ac:dyDescent="0.3">
      <c r="L66"/>
      <c r="M66"/>
      <c r="N66"/>
      <c r="P66"/>
    </row>
    <row r="67" spans="11:16" x14ac:dyDescent="0.3">
      <c r="L67"/>
      <c r="M67"/>
      <c r="N67"/>
      <c r="P67"/>
    </row>
    <row r="68" spans="11:16" x14ac:dyDescent="0.3">
      <c r="L68"/>
      <c r="M68"/>
      <c r="N68"/>
      <c r="P68"/>
    </row>
    <row r="69" spans="11:16" x14ac:dyDescent="0.3">
      <c r="L69"/>
      <c r="M69"/>
      <c r="N69"/>
      <c r="P69"/>
    </row>
    <row r="70" spans="11:16" x14ac:dyDescent="0.3">
      <c r="L70"/>
      <c r="M70"/>
      <c r="N70"/>
      <c r="P70"/>
    </row>
    <row r="71" spans="11:16" x14ac:dyDescent="0.3">
      <c r="L71"/>
      <c r="M71"/>
      <c r="N71"/>
      <c r="P71"/>
    </row>
    <row r="72" spans="11:16" x14ac:dyDescent="0.3">
      <c r="K72"/>
      <c r="L72"/>
      <c r="M72"/>
      <c r="N72"/>
      <c r="P72"/>
    </row>
    <row r="73" spans="11:16" x14ac:dyDescent="0.3">
      <c r="K73"/>
      <c r="L73"/>
      <c r="M73"/>
      <c r="N73"/>
      <c r="P73"/>
    </row>
    <row r="74" spans="11:16" x14ac:dyDescent="0.3">
      <c r="K74"/>
      <c r="L74"/>
      <c r="M74"/>
      <c r="N74"/>
      <c r="P74"/>
    </row>
    <row r="75" spans="11:16" x14ac:dyDescent="0.3">
      <c r="K75"/>
      <c r="L75"/>
      <c r="M75"/>
      <c r="N75"/>
      <c r="P75"/>
    </row>
    <row r="76" spans="11:16" x14ac:dyDescent="0.3">
      <c r="K76"/>
      <c r="L76"/>
      <c r="M76"/>
      <c r="N76"/>
      <c r="P76"/>
    </row>
    <row r="77" spans="11:16" x14ac:dyDescent="0.3">
      <c r="K77"/>
      <c r="L77"/>
      <c r="M77"/>
      <c r="N77"/>
      <c r="P77"/>
    </row>
    <row r="78" spans="11:16" x14ac:dyDescent="0.3">
      <c r="K78"/>
      <c r="L78"/>
      <c r="M78"/>
      <c r="N78"/>
      <c r="P78"/>
    </row>
    <row r="79" spans="11:16" x14ac:dyDescent="0.3">
      <c r="K79"/>
      <c r="L79"/>
      <c r="M79"/>
      <c r="N79"/>
      <c r="P79"/>
    </row>
    <row r="80" spans="11:16" x14ac:dyDescent="0.3">
      <c r="K80"/>
      <c r="L80"/>
      <c r="M80"/>
      <c r="N80"/>
      <c r="P80"/>
    </row>
    <row r="81" customFormat="1" x14ac:dyDescent="0.3"/>
    <row r="82" customFormat="1" x14ac:dyDescent="0.3"/>
    <row r="83" customFormat="1" x14ac:dyDescent="0.3"/>
    <row r="84" customFormat="1" x14ac:dyDescent="0.3"/>
    <row r="85" customFormat="1" x14ac:dyDescent="0.3"/>
    <row r="86" customFormat="1" x14ac:dyDescent="0.3"/>
    <row r="87" customFormat="1" x14ac:dyDescent="0.3"/>
    <row r="88" customFormat="1" x14ac:dyDescent="0.3"/>
    <row r="89" customFormat="1" x14ac:dyDescent="0.3"/>
    <row r="90" customFormat="1" x14ac:dyDescent="0.3"/>
    <row r="91" customFormat="1" x14ac:dyDescent="0.3"/>
    <row r="92" customFormat="1" x14ac:dyDescent="0.3"/>
    <row r="93" customFormat="1" x14ac:dyDescent="0.3"/>
    <row r="94" customFormat="1" x14ac:dyDescent="0.3"/>
    <row r="95" customFormat="1" x14ac:dyDescent="0.3"/>
    <row r="96" customFormat="1" x14ac:dyDescent="0.3"/>
    <row r="97" customFormat="1" x14ac:dyDescent="0.3"/>
    <row r="98" customFormat="1" x14ac:dyDescent="0.3"/>
    <row r="99" customFormat="1" x14ac:dyDescent="0.3"/>
    <row r="100" customFormat="1" x14ac:dyDescent="0.3"/>
    <row r="101" customFormat="1" x14ac:dyDescent="0.3"/>
    <row r="102" customFormat="1" x14ac:dyDescent="0.3"/>
    <row r="103" customFormat="1" x14ac:dyDescent="0.3"/>
    <row r="104" customFormat="1" x14ac:dyDescent="0.3"/>
    <row r="105" customFormat="1" x14ac:dyDescent="0.3"/>
    <row r="106" customFormat="1" x14ac:dyDescent="0.3"/>
    <row r="107" customFormat="1" x14ac:dyDescent="0.3"/>
    <row r="108" customFormat="1" x14ac:dyDescent="0.3"/>
    <row r="109" customFormat="1" x14ac:dyDescent="0.3"/>
    <row r="110" customFormat="1" x14ac:dyDescent="0.3"/>
    <row r="111" customFormat="1" x14ac:dyDescent="0.3"/>
    <row r="112" customFormat="1" x14ac:dyDescent="0.3"/>
    <row r="113" customFormat="1" x14ac:dyDescent="0.3"/>
    <row r="114" customFormat="1" x14ac:dyDescent="0.3"/>
    <row r="115" customFormat="1" x14ac:dyDescent="0.3"/>
    <row r="116" customFormat="1" x14ac:dyDescent="0.3"/>
    <row r="117" customFormat="1" x14ac:dyDescent="0.3"/>
    <row r="118" customFormat="1" x14ac:dyDescent="0.3"/>
    <row r="119" customFormat="1" x14ac:dyDescent="0.3"/>
    <row r="120" customFormat="1" x14ac:dyDescent="0.3"/>
    <row r="121" customFormat="1" x14ac:dyDescent="0.3"/>
    <row r="122" customFormat="1" x14ac:dyDescent="0.3"/>
    <row r="123" customFormat="1" x14ac:dyDescent="0.3"/>
    <row r="124" customFormat="1" x14ac:dyDescent="0.3"/>
    <row r="125" customFormat="1" x14ac:dyDescent="0.3"/>
    <row r="126" customFormat="1" x14ac:dyDescent="0.3"/>
    <row r="127" customFormat="1" x14ac:dyDescent="0.3"/>
    <row r="128" customFormat="1" x14ac:dyDescent="0.3"/>
    <row r="129" customFormat="1" x14ac:dyDescent="0.3"/>
    <row r="130" customFormat="1" x14ac:dyDescent="0.3"/>
    <row r="131" customFormat="1" x14ac:dyDescent="0.3"/>
    <row r="132" customFormat="1" x14ac:dyDescent="0.3"/>
    <row r="133" customFormat="1" x14ac:dyDescent="0.3"/>
    <row r="134" customFormat="1" x14ac:dyDescent="0.3"/>
    <row r="135" customFormat="1" x14ac:dyDescent="0.3"/>
    <row r="136" customFormat="1" x14ac:dyDescent="0.3"/>
    <row r="137" customFormat="1" x14ac:dyDescent="0.3"/>
    <row r="138" customFormat="1" x14ac:dyDescent="0.3"/>
    <row r="139" customFormat="1" x14ac:dyDescent="0.3"/>
    <row r="140" customFormat="1" x14ac:dyDescent="0.3"/>
    <row r="141" customFormat="1" x14ac:dyDescent="0.3"/>
    <row r="142" customFormat="1" x14ac:dyDescent="0.3"/>
    <row r="143" customFormat="1" x14ac:dyDescent="0.3"/>
    <row r="144" customFormat="1" x14ac:dyDescent="0.3"/>
    <row r="145" customFormat="1" x14ac:dyDescent="0.3"/>
    <row r="146" customFormat="1" x14ac:dyDescent="0.3"/>
    <row r="147" customFormat="1" x14ac:dyDescent="0.3"/>
    <row r="148" customFormat="1" x14ac:dyDescent="0.3"/>
    <row r="149" customFormat="1" x14ac:dyDescent="0.3"/>
    <row r="150" customFormat="1" x14ac:dyDescent="0.3"/>
    <row r="151" customFormat="1" x14ac:dyDescent="0.3"/>
    <row r="152" customFormat="1" x14ac:dyDescent="0.3"/>
    <row r="153" customFormat="1" x14ac:dyDescent="0.3"/>
    <row r="154" customFormat="1" x14ac:dyDescent="0.3"/>
    <row r="155" customFormat="1" x14ac:dyDescent="0.3"/>
    <row r="156" customFormat="1" x14ac:dyDescent="0.3"/>
    <row r="157" customFormat="1" x14ac:dyDescent="0.3"/>
    <row r="158" customFormat="1" x14ac:dyDescent="0.3"/>
    <row r="159" customFormat="1" x14ac:dyDescent="0.3"/>
    <row r="160" customFormat="1" x14ac:dyDescent="0.3"/>
    <row r="161" customFormat="1" x14ac:dyDescent="0.3"/>
    <row r="162" customFormat="1" x14ac:dyDescent="0.3"/>
    <row r="163" customFormat="1" x14ac:dyDescent="0.3"/>
    <row r="164" customFormat="1" x14ac:dyDescent="0.3"/>
    <row r="165" customFormat="1" x14ac:dyDescent="0.3"/>
    <row r="166" customFormat="1" x14ac:dyDescent="0.3"/>
    <row r="167" customFormat="1" x14ac:dyDescent="0.3"/>
    <row r="168" customFormat="1" x14ac:dyDescent="0.3"/>
    <row r="169" customFormat="1" x14ac:dyDescent="0.3"/>
    <row r="170" customFormat="1" x14ac:dyDescent="0.3"/>
    <row r="171" customFormat="1" x14ac:dyDescent="0.3"/>
    <row r="172" customFormat="1" x14ac:dyDescent="0.3"/>
    <row r="173" customFormat="1" x14ac:dyDescent="0.3"/>
    <row r="174" customFormat="1" x14ac:dyDescent="0.3"/>
    <row r="175" customFormat="1" x14ac:dyDescent="0.3"/>
    <row r="176" customFormat="1" x14ac:dyDescent="0.3"/>
    <row r="177" customFormat="1" x14ac:dyDescent="0.3"/>
    <row r="178" customFormat="1" x14ac:dyDescent="0.3"/>
    <row r="179" customFormat="1" x14ac:dyDescent="0.3"/>
    <row r="180" customFormat="1" x14ac:dyDescent="0.3"/>
    <row r="181" customFormat="1" x14ac:dyDescent="0.3"/>
    <row r="182" customFormat="1" x14ac:dyDescent="0.3"/>
    <row r="183" customFormat="1" x14ac:dyDescent="0.3"/>
    <row r="184" customFormat="1" x14ac:dyDescent="0.3"/>
    <row r="185" customFormat="1" x14ac:dyDescent="0.3"/>
    <row r="186" customFormat="1" x14ac:dyDescent="0.3"/>
    <row r="187" customFormat="1" x14ac:dyDescent="0.3"/>
    <row r="188" customFormat="1" x14ac:dyDescent="0.3"/>
    <row r="189" customFormat="1" x14ac:dyDescent="0.3"/>
    <row r="190" customFormat="1" x14ac:dyDescent="0.3"/>
    <row r="191" customFormat="1" x14ac:dyDescent="0.3"/>
    <row r="192" customFormat="1" x14ac:dyDescent="0.3"/>
    <row r="193" customFormat="1" x14ac:dyDescent="0.3"/>
    <row r="194" customFormat="1" x14ac:dyDescent="0.3"/>
    <row r="195" customFormat="1" x14ac:dyDescent="0.3"/>
    <row r="196" customFormat="1" x14ac:dyDescent="0.3"/>
    <row r="197" customFormat="1" x14ac:dyDescent="0.3"/>
    <row r="198" customFormat="1" x14ac:dyDescent="0.3"/>
    <row r="199" customFormat="1" x14ac:dyDescent="0.3"/>
    <row r="200" customFormat="1" x14ac:dyDescent="0.3"/>
    <row r="201" customFormat="1" x14ac:dyDescent="0.3"/>
    <row r="202" customFormat="1" x14ac:dyDescent="0.3"/>
    <row r="203" customFormat="1" x14ac:dyDescent="0.3"/>
    <row r="204" customFormat="1" x14ac:dyDescent="0.3"/>
    <row r="205" customFormat="1" x14ac:dyDescent="0.3"/>
    <row r="206" customFormat="1" x14ac:dyDescent="0.3"/>
    <row r="207" customFormat="1" x14ac:dyDescent="0.3"/>
    <row r="208" customFormat="1" x14ac:dyDescent="0.3"/>
    <row r="209" customFormat="1" x14ac:dyDescent="0.3"/>
    <row r="210" customFormat="1" x14ac:dyDescent="0.3"/>
    <row r="211" customFormat="1" x14ac:dyDescent="0.3"/>
    <row r="212" customFormat="1" x14ac:dyDescent="0.3"/>
    <row r="213" customFormat="1" x14ac:dyDescent="0.3"/>
    <row r="214" customFormat="1" x14ac:dyDescent="0.3"/>
    <row r="215" customFormat="1" x14ac:dyDescent="0.3"/>
    <row r="216" customFormat="1" x14ac:dyDescent="0.3"/>
    <row r="217" customFormat="1" x14ac:dyDescent="0.3"/>
    <row r="218" customFormat="1" x14ac:dyDescent="0.3"/>
    <row r="219" customFormat="1" x14ac:dyDescent="0.3"/>
    <row r="220" customFormat="1" x14ac:dyDescent="0.3"/>
    <row r="221" customFormat="1" x14ac:dyDescent="0.3"/>
    <row r="222" customFormat="1" x14ac:dyDescent="0.3"/>
    <row r="223" customFormat="1" x14ac:dyDescent="0.3"/>
    <row r="224" customFormat="1" x14ac:dyDescent="0.3"/>
    <row r="225" customFormat="1" x14ac:dyDescent="0.3"/>
    <row r="226" customFormat="1" x14ac:dyDescent="0.3"/>
    <row r="227" customFormat="1" x14ac:dyDescent="0.3"/>
    <row r="228" customFormat="1" x14ac:dyDescent="0.3"/>
    <row r="229" customFormat="1" x14ac:dyDescent="0.3"/>
    <row r="230" customFormat="1" x14ac:dyDescent="0.3"/>
    <row r="231" customFormat="1" x14ac:dyDescent="0.3"/>
    <row r="232" customFormat="1" x14ac:dyDescent="0.3"/>
    <row r="233" customFormat="1" x14ac:dyDescent="0.3"/>
    <row r="234" customFormat="1" x14ac:dyDescent="0.3"/>
    <row r="235" customFormat="1" x14ac:dyDescent="0.3"/>
    <row r="236" customFormat="1" x14ac:dyDescent="0.3"/>
    <row r="237" customFormat="1" x14ac:dyDescent="0.3"/>
    <row r="238" customFormat="1" x14ac:dyDescent="0.3"/>
    <row r="239" customFormat="1" x14ac:dyDescent="0.3"/>
    <row r="240" customFormat="1" x14ac:dyDescent="0.3"/>
    <row r="241" customFormat="1" x14ac:dyDescent="0.3"/>
    <row r="242" customFormat="1" x14ac:dyDescent="0.3"/>
    <row r="243" customFormat="1" x14ac:dyDescent="0.3"/>
    <row r="244" customFormat="1" x14ac:dyDescent="0.3"/>
    <row r="245" customFormat="1" x14ac:dyDescent="0.3"/>
    <row r="246" customFormat="1" x14ac:dyDescent="0.3"/>
    <row r="247" customFormat="1" x14ac:dyDescent="0.3"/>
    <row r="248" customFormat="1" x14ac:dyDescent="0.3"/>
    <row r="249" customFormat="1" x14ac:dyDescent="0.3"/>
    <row r="250" customFormat="1" x14ac:dyDescent="0.3"/>
    <row r="251" customFormat="1" x14ac:dyDescent="0.3"/>
    <row r="252" customFormat="1" x14ac:dyDescent="0.3"/>
    <row r="253" customFormat="1" x14ac:dyDescent="0.3"/>
    <row r="254" customFormat="1" x14ac:dyDescent="0.3"/>
    <row r="255" customFormat="1" x14ac:dyDescent="0.3"/>
    <row r="256" customFormat="1" x14ac:dyDescent="0.3"/>
    <row r="257" customFormat="1" x14ac:dyDescent="0.3"/>
    <row r="258" customFormat="1" x14ac:dyDescent="0.3"/>
    <row r="259" customFormat="1" x14ac:dyDescent="0.3"/>
    <row r="260" customFormat="1" x14ac:dyDescent="0.3"/>
    <row r="261" customFormat="1" x14ac:dyDescent="0.3"/>
    <row r="262" customFormat="1" x14ac:dyDescent="0.3"/>
    <row r="263" customFormat="1" x14ac:dyDescent="0.3"/>
    <row r="264" customFormat="1" x14ac:dyDescent="0.3"/>
    <row r="265" customFormat="1" x14ac:dyDescent="0.3"/>
    <row r="266" customFormat="1" x14ac:dyDescent="0.3"/>
    <row r="267" customFormat="1" x14ac:dyDescent="0.3"/>
    <row r="268" customFormat="1" x14ac:dyDescent="0.3"/>
    <row r="269" customFormat="1" x14ac:dyDescent="0.3"/>
    <row r="270" customFormat="1" x14ac:dyDescent="0.3"/>
    <row r="271" customFormat="1" x14ac:dyDescent="0.3"/>
    <row r="272" customFormat="1" x14ac:dyDescent="0.3"/>
    <row r="273" customFormat="1" x14ac:dyDescent="0.3"/>
    <row r="274" customFormat="1" x14ac:dyDescent="0.3"/>
    <row r="275" customFormat="1" x14ac:dyDescent="0.3"/>
    <row r="276" customFormat="1" x14ac:dyDescent="0.3"/>
    <row r="277" customFormat="1" x14ac:dyDescent="0.3"/>
    <row r="278" customFormat="1" x14ac:dyDescent="0.3"/>
    <row r="279" customFormat="1" x14ac:dyDescent="0.3"/>
    <row r="280" customFormat="1" x14ac:dyDescent="0.3"/>
    <row r="281" customFormat="1" x14ac:dyDescent="0.3"/>
    <row r="282" customFormat="1" x14ac:dyDescent="0.3"/>
    <row r="283" customFormat="1" x14ac:dyDescent="0.3"/>
    <row r="284" customFormat="1" x14ac:dyDescent="0.3"/>
    <row r="285" customFormat="1" x14ac:dyDescent="0.3"/>
    <row r="286" customFormat="1" x14ac:dyDescent="0.3"/>
    <row r="287" customFormat="1" x14ac:dyDescent="0.3"/>
    <row r="288" customFormat="1" x14ac:dyDescent="0.3"/>
    <row r="289" customFormat="1" x14ac:dyDescent="0.3"/>
    <row r="290" customFormat="1" x14ac:dyDescent="0.3"/>
    <row r="291" customFormat="1" x14ac:dyDescent="0.3"/>
    <row r="292" customFormat="1" x14ac:dyDescent="0.3"/>
    <row r="293" customFormat="1" x14ac:dyDescent="0.3"/>
    <row r="294" customFormat="1" x14ac:dyDescent="0.3"/>
    <row r="295" customFormat="1" x14ac:dyDescent="0.3"/>
    <row r="296" customFormat="1" x14ac:dyDescent="0.3"/>
    <row r="297" customFormat="1" x14ac:dyDescent="0.3"/>
    <row r="298" customFormat="1" x14ac:dyDescent="0.3"/>
    <row r="299" customFormat="1" x14ac:dyDescent="0.3"/>
    <row r="300" customFormat="1" x14ac:dyDescent="0.3"/>
    <row r="301" customFormat="1" x14ac:dyDescent="0.3"/>
    <row r="302" customFormat="1" x14ac:dyDescent="0.3"/>
    <row r="303" customFormat="1" x14ac:dyDescent="0.3"/>
    <row r="304" customFormat="1" x14ac:dyDescent="0.3"/>
    <row r="305" customFormat="1" x14ac:dyDescent="0.3"/>
    <row r="306" customFormat="1" x14ac:dyDescent="0.3"/>
    <row r="307" customFormat="1" x14ac:dyDescent="0.3"/>
    <row r="308" customFormat="1" x14ac:dyDescent="0.3"/>
    <row r="309" customFormat="1" x14ac:dyDescent="0.3"/>
    <row r="310" customFormat="1" x14ac:dyDescent="0.3"/>
    <row r="311" customFormat="1" x14ac:dyDescent="0.3"/>
    <row r="312" customFormat="1" x14ac:dyDescent="0.3"/>
    <row r="313" customFormat="1" x14ac:dyDescent="0.3"/>
    <row r="314" customFormat="1" x14ac:dyDescent="0.3"/>
    <row r="315" customFormat="1" x14ac:dyDescent="0.3"/>
    <row r="316" customFormat="1" x14ac:dyDescent="0.3"/>
    <row r="317" customFormat="1" x14ac:dyDescent="0.3"/>
    <row r="318" customFormat="1" x14ac:dyDescent="0.3"/>
    <row r="319" customFormat="1" x14ac:dyDescent="0.3"/>
    <row r="320" customFormat="1" x14ac:dyDescent="0.3"/>
    <row r="321" customFormat="1" x14ac:dyDescent="0.3"/>
    <row r="322" customFormat="1" x14ac:dyDescent="0.3"/>
    <row r="323" customFormat="1" x14ac:dyDescent="0.3"/>
    <row r="324" customFormat="1" x14ac:dyDescent="0.3"/>
    <row r="325" customFormat="1" x14ac:dyDescent="0.3"/>
    <row r="326" customFormat="1" x14ac:dyDescent="0.3"/>
    <row r="327" customFormat="1" x14ac:dyDescent="0.3"/>
    <row r="328" customFormat="1" x14ac:dyDescent="0.3"/>
    <row r="329" customFormat="1" x14ac:dyDescent="0.3"/>
    <row r="330" customFormat="1" x14ac:dyDescent="0.3"/>
    <row r="331" customFormat="1" x14ac:dyDescent="0.3"/>
    <row r="332" customFormat="1" x14ac:dyDescent="0.3"/>
    <row r="333" customFormat="1" x14ac:dyDescent="0.3"/>
    <row r="334" customFormat="1" x14ac:dyDescent="0.3"/>
    <row r="335" customFormat="1" x14ac:dyDescent="0.3"/>
    <row r="336" customFormat="1" x14ac:dyDescent="0.3"/>
    <row r="337" customFormat="1" x14ac:dyDescent="0.3"/>
    <row r="338" customFormat="1" x14ac:dyDescent="0.3"/>
    <row r="339" customFormat="1" x14ac:dyDescent="0.3"/>
    <row r="340" customFormat="1" x14ac:dyDescent="0.3"/>
    <row r="341" customFormat="1" x14ac:dyDescent="0.3"/>
    <row r="342" customFormat="1" x14ac:dyDescent="0.3"/>
    <row r="343" customFormat="1" x14ac:dyDescent="0.3"/>
    <row r="344" customFormat="1" x14ac:dyDescent="0.3"/>
    <row r="345" customFormat="1" x14ac:dyDescent="0.3"/>
    <row r="346" customFormat="1" x14ac:dyDescent="0.3"/>
    <row r="347" customFormat="1" x14ac:dyDescent="0.3"/>
    <row r="348" customFormat="1" x14ac:dyDescent="0.3"/>
    <row r="349" customFormat="1" x14ac:dyDescent="0.3"/>
    <row r="350" customFormat="1" x14ac:dyDescent="0.3"/>
    <row r="351" customFormat="1" x14ac:dyDescent="0.3"/>
    <row r="352" customFormat="1" x14ac:dyDescent="0.3"/>
    <row r="353" spans="11:16" x14ac:dyDescent="0.3">
      <c r="K353"/>
      <c r="L353"/>
      <c r="M353"/>
      <c r="N353"/>
      <c r="P353"/>
    </row>
    <row r="354" spans="11:16" x14ac:dyDescent="0.3">
      <c r="K354"/>
      <c r="L354"/>
      <c r="M354"/>
      <c r="N354"/>
      <c r="P354"/>
    </row>
    <row r="355" spans="11:16" x14ac:dyDescent="0.3">
      <c r="K355"/>
      <c r="L355"/>
      <c r="M355"/>
      <c r="N355"/>
      <c r="P355"/>
    </row>
    <row r="356" spans="11:16" x14ac:dyDescent="0.3">
      <c r="K356"/>
      <c r="L356"/>
      <c r="M356"/>
      <c r="N356"/>
      <c r="P356"/>
    </row>
    <row r="357" spans="11:16" x14ac:dyDescent="0.3">
      <c r="K357"/>
      <c r="L357"/>
      <c r="M357"/>
      <c r="N357"/>
      <c r="P357"/>
    </row>
    <row r="358" spans="11:16" x14ac:dyDescent="0.3">
      <c r="K358"/>
      <c r="L358"/>
      <c r="M358"/>
      <c r="N358"/>
      <c r="P358"/>
    </row>
    <row r="359" spans="11:16" x14ac:dyDescent="0.3">
      <c r="K359"/>
      <c r="L359"/>
      <c r="M359"/>
      <c r="N359"/>
      <c r="P359"/>
    </row>
    <row r="360" spans="11:16" x14ac:dyDescent="0.3"/>
    <row r="361" spans="11:16" x14ac:dyDescent="0.3"/>
    <row r="362" spans="11:16" x14ac:dyDescent="0.3"/>
    <row r="363" spans="11:16" x14ac:dyDescent="0.3"/>
    <row r="364" spans="11:16" x14ac:dyDescent="0.3"/>
    <row r="365" spans="11:16" x14ac:dyDescent="0.3"/>
    <row r="366" spans="11:16" x14ac:dyDescent="0.3"/>
    <row r="367" spans="11:16" x14ac:dyDescent="0.3"/>
    <row r="368" spans="11:16" x14ac:dyDescent="0.3"/>
    <row r="369" x14ac:dyDescent="0.3"/>
    <row r="370" x14ac:dyDescent="0.3"/>
    <row r="371" x14ac:dyDescent="0.3"/>
    <row r="372" x14ac:dyDescent="0.3"/>
    <row r="373" x14ac:dyDescent="0.3"/>
    <row r="374" x14ac:dyDescent="0.3"/>
    <row r="375" x14ac:dyDescent="0.3"/>
    <row r="376" x14ac:dyDescent="0.3"/>
    <row r="377" x14ac:dyDescent="0.3"/>
    <row r="378" x14ac:dyDescent="0.3"/>
    <row r="379" x14ac:dyDescent="0.3"/>
    <row r="380" x14ac:dyDescent="0.3"/>
    <row r="381" x14ac:dyDescent="0.3"/>
    <row r="382" x14ac:dyDescent="0.3"/>
    <row r="383" x14ac:dyDescent="0.3"/>
    <row r="384" x14ac:dyDescent="0.3"/>
    <row r="385" x14ac:dyDescent="0.3"/>
    <row r="386" x14ac:dyDescent="0.3"/>
    <row r="387" x14ac:dyDescent="0.3"/>
    <row r="388" x14ac:dyDescent="0.3"/>
    <row r="389" x14ac:dyDescent="0.3"/>
    <row r="390" x14ac:dyDescent="0.3"/>
    <row r="391" x14ac:dyDescent="0.3"/>
    <row r="392" x14ac:dyDescent="0.3"/>
    <row r="393" x14ac:dyDescent="0.3"/>
    <row r="394" x14ac:dyDescent="0.3"/>
    <row r="395" x14ac:dyDescent="0.3"/>
    <row r="396" x14ac:dyDescent="0.3"/>
    <row r="397" x14ac:dyDescent="0.3"/>
    <row r="398" x14ac:dyDescent="0.3"/>
    <row r="399" x14ac:dyDescent="0.3"/>
    <row r="400" x14ac:dyDescent="0.3"/>
    <row r="401" x14ac:dyDescent="0.3"/>
    <row r="402" x14ac:dyDescent="0.3"/>
    <row r="403" x14ac:dyDescent="0.3"/>
    <row r="404" x14ac:dyDescent="0.3"/>
    <row r="405" x14ac:dyDescent="0.3"/>
    <row r="406" x14ac:dyDescent="0.3"/>
    <row r="407" x14ac:dyDescent="0.3"/>
    <row r="408" x14ac:dyDescent="0.3"/>
    <row r="409" x14ac:dyDescent="0.3"/>
    <row r="410" x14ac:dyDescent="0.3"/>
    <row r="411" x14ac:dyDescent="0.3"/>
    <row r="412" x14ac:dyDescent="0.3"/>
    <row r="413" x14ac:dyDescent="0.3"/>
    <row r="414" x14ac:dyDescent="0.3"/>
    <row r="415" x14ac:dyDescent="0.3"/>
    <row r="416" x14ac:dyDescent="0.3"/>
    <row r="417" x14ac:dyDescent="0.3"/>
    <row r="418" x14ac:dyDescent="0.3"/>
    <row r="419" x14ac:dyDescent="0.3"/>
    <row r="420" x14ac:dyDescent="0.3"/>
    <row r="421" x14ac:dyDescent="0.3"/>
    <row r="422" x14ac:dyDescent="0.3"/>
    <row r="423" x14ac:dyDescent="0.3"/>
    <row r="424" x14ac:dyDescent="0.3"/>
    <row r="425" x14ac:dyDescent="0.3"/>
    <row r="426" x14ac:dyDescent="0.3"/>
    <row r="427" x14ac:dyDescent="0.3"/>
    <row r="428" x14ac:dyDescent="0.3"/>
    <row r="429" x14ac:dyDescent="0.3"/>
    <row r="430" x14ac:dyDescent="0.3"/>
    <row r="431" x14ac:dyDescent="0.3"/>
    <row r="432" x14ac:dyDescent="0.3"/>
    <row r="433" x14ac:dyDescent="0.3"/>
    <row r="434" x14ac:dyDescent="0.3"/>
  </sheetData>
  <mergeCells count="62">
    <mergeCell ref="B1:J1"/>
    <mergeCell ref="C2:D2"/>
    <mergeCell ref="B12:J12"/>
    <mergeCell ref="B14:J14"/>
    <mergeCell ref="C16:E16"/>
    <mergeCell ref="G16:H16"/>
    <mergeCell ref="D18:E18"/>
    <mergeCell ref="G18:H18"/>
    <mergeCell ref="B20:D20"/>
    <mergeCell ref="G20:H20"/>
    <mergeCell ref="B21:D21"/>
    <mergeCell ref="G21:H21"/>
    <mergeCell ref="B30:J30"/>
    <mergeCell ref="B22:D22"/>
    <mergeCell ref="G22:H22"/>
    <mergeCell ref="B23:D23"/>
    <mergeCell ref="G23:H23"/>
    <mergeCell ref="B24:D24"/>
    <mergeCell ref="G24:H24"/>
    <mergeCell ref="B25:D25"/>
    <mergeCell ref="G25:H25"/>
    <mergeCell ref="B26:I26"/>
    <mergeCell ref="B27:H27"/>
    <mergeCell ref="B28:H28"/>
    <mergeCell ref="B42:E42"/>
    <mergeCell ref="B31:F31"/>
    <mergeCell ref="B32:E32"/>
    <mergeCell ref="B33:E33"/>
    <mergeCell ref="B34:E34"/>
    <mergeCell ref="B35:E35"/>
    <mergeCell ref="B36:E36"/>
    <mergeCell ref="B37:E37"/>
    <mergeCell ref="B38:E38"/>
    <mergeCell ref="B39:E39"/>
    <mergeCell ref="B40:E40"/>
    <mergeCell ref="B41:E41"/>
    <mergeCell ref="B43:G43"/>
    <mergeCell ref="H43:J43"/>
    <mergeCell ref="B45:J45"/>
    <mergeCell ref="B46:B47"/>
    <mergeCell ref="C46:F46"/>
    <mergeCell ref="G46:H47"/>
    <mergeCell ref="J46:J47"/>
    <mergeCell ref="E47:F47"/>
    <mergeCell ref="E48:F48"/>
    <mergeCell ref="G48:H48"/>
    <mergeCell ref="E49:F49"/>
    <mergeCell ref="G49:H49"/>
    <mergeCell ref="E50:F50"/>
    <mergeCell ref="G50:H50"/>
    <mergeCell ref="E57:J57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J56"/>
  </mergeCells>
  <phoneticPr fontId="27" type="noConversion"/>
  <conditionalFormatting sqref="G49:J55">
    <cfRule type="cellIs" dxfId="2" priority="2" operator="equal">
      <formula>0</formula>
    </cfRule>
  </conditionalFormatting>
  <dataValidations count="1">
    <dataValidation allowBlank="1" showErrorMessage="1" sqref="C18 J16 J18:N18" xr:uid="{6FE937DA-CA49-40E7-A519-50A1DA565A8F}"/>
  </dataValidations>
  <pageMargins left="0.7" right="0.7" top="0.75" bottom="0.75" header="0.3" footer="0.3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34"/>
  <sheetViews>
    <sheetView topLeftCell="A14" workbookViewId="0">
      <selection activeCell="G48" sqref="G48:H48"/>
    </sheetView>
  </sheetViews>
  <sheetFormatPr defaultColWidth="0" defaultRowHeight="14.4" zeroHeight="1" x14ac:dyDescent="0.3"/>
  <cols>
    <col min="1" max="1" width="2" customWidth="1"/>
    <col min="2" max="2" width="28.88671875" customWidth="1"/>
    <col min="3" max="3" width="15.44140625" customWidth="1"/>
    <col min="4" max="4" width="21" customWidth="1"/>
    <col min="5" max="5" width="7.33203125" customWidth="1"/>
    <col min="6" max="7" width="9" customWidth="1"/>
    <col min="8" max="8" width="10.6640625" customWidth="1"/>
    <col min="9" max="9" width="5.6640625" bestFit="1" customWidth="1"/>
    <col min="10" max="10" width="8.6640625" customWidth="1"/>
    <col min="11" max="14" width="12.109375" style="76" customWidth="1"/>
    <col min="15" max="15" width="2" customWidth="1"/>
    <col min="16" max="16" width="11.6640625" style="3" hidden="1" customWidth="1"/>
    <col min="17" max="17" width="15.44140625" hidden="1" customWidth="1"/>
    <col min="18" max="19" width="10" hidden="1" customWidth="1"/>
    <col min="20" max="20" width="16.33203125" hidden="1" customWidth="1"/>
    <col min="21" max="21" width="9.109375" hidden="1" customWidth="1"/>
    <col min="22" max="22" width="16.33203125" hidden="1" customWidth="1"/>
    <col min="23" max="24" width="9.109375" hidden="1" customWidth="1"/>
  </cols>
  <sheetData>
    <row r="1" spans="1:15" ht="60.75" customHeight="1" x14ac:dyDescent="0.3">
      <c r="A1" s="1"/>
      <c r="B1" s="141" t="s">
        <v>37</v>
      </c>
      <c r="C1" s="142"/>
      <c r="D1" s="142"/>
      <c r="E1" s="142"/>
      <c r="F1" s="142"/>
      <c r="G1" s="142"/>
      <c r="H1" s="142"/>
      <c r="I1" s="142"/>
      <c r="J1" s="142"/>
      <c r="K1" s="2"/>
      <c r="L1" s="2"/>
      <c r="M1" s="2"/>
      <c r="N1" s="2"/>
      <c r="O1" s="3"/>
    </row>
    <row r="2" spans="1:15" ht="17.399999999999999" x14ac:dyDescent="0.3">
      <c r="A2" s="1"/>
      <c r="B2" s="4" t="s">
        <v>0</v>
      </c>
      <c r="C2" s="143"/>
      <c r="D2" s="143"/>
      <c r="E2" s="5"/>
      <c r="F2" s="5"/>
      <c r="G2" s="5"/>
      <c r="H2" s="5"/>
      <c r="I2" s="5"/>
      <c r="J2" s="5"/>
      <c r="K2" s="2"/>
      <c r="L2" s="2"/>
      <c r="M2" s="2"/>
      <c r="N2" s="2"/>
      <c r="O2" s="3"/>
    </row>
    <row r="3" spans="1:15" ht="17.399999999999999" x14ac:dyDescent="0.3">
      <c r="A3" s="1"/>
      <c r="B3" s="6"/>
      <c r="C3" s="7"/>
      <c r="D3" s="8"/>
      <c r="E3" s="8"/>
      <c r="F3" s="8"/>
      <c r="G3" s="8"/>
      <c r="H3" s="8"/>
      <c r="I3" s="8"/>
      <c r="J3" s="9"/>
      <c r="K3" s="2"/>
      <c r="L3" s="2"/>
      <c r="M3" s="2"/>
      <c r="N3" s="2"/>
      <c r="O3" s="3"/>
    </row>
    <row r="4" spans="1:15" ht="15.6" x14ac:dyDescent="0.3">
      <c r="A4" s="1"/>
      <c r="B4" s="4" t="s">
        <v>1</v>
      </c>
      <c r="C4" s="10"/>
      <c r="D4" s="10"/>
      <c r="E4" s="10"/>
      <c r="F4" s="10"/>
      <c r="G4" s="10"/>
      <c r="H4" s="10"/>
      <c r="I4" s="10"/>
      <c r="J4" s="10"/>
      <c r="K4" s="11"/>
      <c r="L4" s="11"/>
      <c r="M4" s="11"/>
      <c r="N4" s="11"/>
      <c r="O4" s="3"/>
    </row>
    <row r="5" spans="1:15" ht="17.399999999999999" x14ac:dyDescent="0.3">
      <c r="A5" s="5"/>
      <c r="B5" s="6"/>
      <c r="C5" s="7"/>
      <c r="D5" s="8"/>
      <c r="E5" s="8"/>
      <c r="F5" s="8"/>
      <c r="G5" s="8"/>
      <c r="H5" s="8"/>
      <c r="I5" s="8"/>
      <c r="J5" s="9"/>
      <c r="K5" s="2"/>
      <c r="L5" s="2"/>
      <c r="M5" s="2"/>
      <c r="N5" s="2"/>
      <c r="O5" s="3"/>
    </row>
    <row r="6" spans="1:15" ht="15.6" x14ac:dyDescent="0.3">
      <c r="A6" s="1"/>
      <c r="B6" s="4" t="s">
        <v>2</v>
      </c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3"/>
    </row>
    <row r="7" spans="1:15" ht="17.399999999999999" x14ac:dyDescent="0.3">
      <c r="A7" s="5"/>
      <c r="B7" s="6"/>
      <c r="C7" s="7"/>
      <c r="D7" s="8"/>
      <c r="E7" s="8"/>
      <c r="F7" s="8"/>
      <c r="G7" s="8"/>
      <c r="H7" s="8"/>
      <c r="I7" s="8"/>
      <c r="J7" s="9"/>
      <c r="K7" s="2"/>
      <c r="L7" s="2"/>
      <c r="M7" s="2"/>
      <c r="N7" s="2"/>
      <c r="O7" s="3"/>
    </row>
    <row r="8" spans="1:15" ht="15.6" x14ac:dyDescent="0.3">
      <c r="A8" s="1"/>
      <c r="B8" s="4" t="s">
        <v>3</v>
      </c>
      <c r="C8" s="10"/>
      <c r="D8" s="10"/>
      <c r="E8" s="10"/>
      <c r="F8" s="10"/>
      <c r="G8" s="10"/>
      <c r="H8" s="10"/>
      <c r="I8" s="10"/>
      <c r="J8" s="10"/>
      <c r="K8" s="11"/>
      <c r="L8" s="11"/>
      <c r="M8" s="11"/>
      <c r="N8" s="11"/>
      <c r="O8" s="3"/>
    </row>
    <row r="9" spans="1:15" ht="17.399999999999999" x14ac:dyDescent="0.3">
      <c r="A9" s="5"/>
      <c r="B9" s="6"/>
      <c r="C9" s="7"/>
      <c r="D9" s="8"/>
      <c r="E9" s="8"/>
      <c r="F9" s="8"/>
      <c r="G9" s="8"/>
      <c r="H9" s="8"/>
      <c r="I9" s="8"/>
      <c r="J9" s="9"/>
      <c r="K9" s="2"/>
      <c r="L9" s="2"/>
      <c r="M9" s="2"/>
      <c r="N9" s="2"/>
      <c r="O9" s="3"/>
    </row>
    <row r="10" spans="1:15" ht="15.6" x14ac:dyDescent="0.3">
      <c r="A10" s="1"/>
      <c r="B10" s="4" t="s">
        <v>4</v>
      </c>
      <c r="C10" s="10"/>
      <c r="D10" s="10"/>
      <c r="E10" s="10"/>
      <c r="F10" s="10"/>
      <c r="G10" s="10"/>
      <c r="H10" s="10"/>
      <c r="I10" s="10"/>
      <c r="J10" s="10"/>
      <c r="K10" s="11"/>
      <c r="L10" s="11"/>
      <c r="M10" s="11"/>
      <c r="N10" s="11"/>
      <c r="O10" s="3"/>
    </row>
    <row r="11" spans="1:15" x14ac:dyDescent="0.3">
      <c r="A11" s="12"/>
      <c r="B11" s="13"/>
      <c r="C11" s="13"/>
      <c r="D11" s="7"/>
      <c r="E11" s="8"/>
      <c r="F11" s="8"/>
      <c r="G11" s="8"/>
      <c r="H11" s="8"/>
      <c r="I11" s="8"/>
      <c r="J11" s="8"/>
      <c r="K11" s="14"/>
      <c r="L11" s="14"/>
      <c r="M11" s="14"/>
      <c r="N11" s="14"/>
      <c r="O11" s="3"/>
    </row>
    <row r="12" spans="1:15" ht="15.6" x14ac:dyDescent="0.3">
      <c r="A12" s="15"/>
      <c r="B12" s="144" t="s">
        <v>5</v>
      </c>
      <c r="C12" s="145"/>
      <c r="D12" s="145"/>
      <c r="E12" s="145"/>
      <c r="F12" s="145"/>
      <c r="G12" s="145"/>
      <c r="H12" s="145"/>
      <c r="I12" s="145"/>
      <c r="J12" s="146"/>
      <c r="K12" s="16"/>
      <c r="L12" s="16"/>
      <c r="M12" s="16"/>
      <c r="N12" s="16"/>
      <c r="O12" s="3"/>
    </row>
    <row r="13" spans="1:15" x14ac:dyDescent="0.3">
      <c r="A13" s="15"/>
      <c r="B13" s="17"/>
      <c r="C13" s="17"/>
      <c r="D13" s="17"/>
      <c r="E13" s="17"/>
      <c r="F13" s="17"/>
      <c r="G13" s="18"/>
      <c r="H13" s="18"/>
      <c r="I13" s="18"/>
      <c r="J13" s="17"/>
      <c r="K13" s="19"/>
      <c r="L13" s="19"/>
      <c r="M13" s="19"/>
      <c r="N13" s="19"/>
      <c r="O13" s="3"/>
    </row>
    <row r="14" spans="1:15" ht="15.6" x14ac:dyDescent="0.3">
      <c r="A14" s="15"/>
      <c r="B14" s="147" t="s">
        <v>6</v>
      </c>
      <c r="C14" s="148"/>
      <c r="D14" s="148"/>
      <c r="E14" s="148"/>
      <c r="F14" s="148"/>
      <c r="G14" s="148"/>
      <c r="H14" s="148"/>
      <c r="I14" s="148"/>
      <c r="J14" s="149"/>
      <c r="K14" s="20"/>
      <c r="L14" s="20"/>
      <c r="M14" s="20"/>
      <c r="N14" s="20"/>
      <c r="O14" s="3"/>
    </row>
    <row r="15" spans="1:15" ht="15.6" x14ac:dyDescent="0.3">
      <c r="A15" s="15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3"/>
    </row>
    <row r="16" spans="1:15" ht="15.6" x14ac:dyDescent="0.3">
      <c r="A16" s="15"/>
      <c r="B16" s="20"/>
      <c r="C16" s="150" t="s">
        <v>7</v>
      </c>
      <c r="D16" s="150"/>
      <c r="E16" s="150"/>
      <c r="F16" s="21">
        <v>1</v>
      </c>
      <c r="G16" s="134" t="s">
        <v>39</v>
      </c>
      <c r="H16" s="135"/>
      <c r="I16" s="78"/>
      <c r="J16" s="25">
        <v>1</v>
      </c>
      <c r="K16" s="20"/>
      <c r="L16" s="20"/>
      <c r="M16" s="20"/>
      <c r="N16" s="20"/>
      <c r="O16" s="3"/>
    </row>
    <row r="17" spans="1:21" x14ac:dyDescent="0.3">
      <c r="A17" s="15"/>
      <c r="B17" s="17"/>
      <c r="C17" s="17"/>
      <c r="D17" s="17"/>
      <c r="E17" s="17"/>
      <c r="F17" s="22"/>
      <c r="G17" s="18"/>
      <c r="H17" s="18"/>
      <c r="I17" s="18"/>
      <c r="J17" s="17"/>
      <c r="K17" s="19"/>
      <c r="L17" s="19"/>
      <c r="M17" s="19"/>
      <c r="N17" s="19"/>
      <c r="O17" s="3"/>
    </row>
    <row r="18" spans="1:21" x14ac:dyDescent="0.3">
      <c r="A18" s="15"/>
      <c r="B18" s="23" t="s">
        <v>8</v>
      </c>
      <c r="C18" s="24">
        <v>100000</v>
      </c>
      <c r="D18" s="133" t="s">
        <v>9</v>
      </c>
      <c r="E18" s="133"/>
      <c r="F18" s="21">
        <v>1</v>
      </c>
      <c r="G18" s="134" t="s">
        <v>10</v>
      </c>
      <c r="H18" s="135"/>
      <c r="I18" s="78"/>
      <c r="J18" s="25">
        <v>1</v>
      </c>
      <c r="K18" s="26"/>
      <c r="L18" s="26"/>
      <c r="M18" s="26"/>
      <c r="N18" s="26"/>
      <c r="O18" s="3"/>
    </row>
    <row r="19" spans="1:21" x14ac:dyDescent="0.3">
      <c r="A19" s="27"/>
      <c r="B19" s="28"/>
      <c r="C19" s="28"/>
      <c r="D19" s="28"/>
      <c r="E19" s="28"/>
      <c r="F19" s="28"/>
      <c r="G19" s="28"/>
      <c r="H19" s="28"/>
      <c r="I19" s="28"/>
      <c r="J19" s="28"/>
      <c r="K19" s="29"/>
      <c r="L19" s="29"/>
      <c r="M19" s="29"/>
      <c r="N19" s="29"/>
      <c r="O19" s="3"/>
      <c r="Q19" s="30"/>
      <c r="R19" s="30"/>
      <c r="S19" s="30"/>
      <c r="T19" s="30"/>
      <c r="U19" s="30"/>
    </row>
    <row r="20" spans="1:21" x14ac:dyDescent="0.3">
      <c r="A20" s="27"/>
      <c r="B20" s="136" t="s">
        <v>11</v>
      </c>
      <c r="C20" s="137"/>
      <c r="D20" s="138"/>
      <c r="E20" s="31" t="s">
        <v>12</v>
      </c>
      <c r="F20" s="31" t="s">
        <v>13</v>
      </c>
      <c r="G20" s="139" t="s">
        <v>14</v>
      </c>
      <c r="H20" s="139"/>
      <c r="I20" s="31"/>
      <c r="J20" s="32" t="s">
        <v>15</v>
      </c>
      <c r="K20" s="33"/>
      <c r="L20" s="33"/>
      <c r="M20" s="33"/>
      <c r="N20" s="33"/>
      <c r="O20" s="3"/>
      <c r="S20" s="30"/>
      <c r="T20" s="30"/>
      <c r="U20" s="30"/>
    </row>
    <row r="21" spans="1:21" x14ac:dyDescent="0.3">
      <c r="A21" s="27"/>
      <c r="B21" s="123" t="s">
        <v>16</v>
      </c>
      <c r="C21" s="123"/>
      <c r="D21" s="123"/>
      <c r="E21" s="34" t="s">
        <v>17</v>
      </c>
      <c r="F21" s="35">
        <f>IF(C18&lt;=100000,1000,IF(C18&lt;=500000,1500,IF(C18&gt;500000,2000)))</f>
        <v>1000</v>
      </c>
      <c r="G21" s="140">
        <f>IF(J18=1,-F21/100*20,IF(J18&lt;=2,0,IF(J18&lt;=4,F21/100*20,IF(J18&gt;=5,F21/100*25))))</f>
        <v>-200</v>
      </c>
      <c r="H21" s="140"/>
      <c r="I21" s="88">
        <f>IF(J16&gt;=7,J21*0.6,IF(J16=6,J21*0.45,IF(J16=5,J21*0.35,IF(J16=4,J21*0.3,IF(J16=3,J21*0.15,IF(J16=2,J21*0.1,IF(J16=2,J21,0)))))))</f>
        <v>0</v>
      </c>
      <c r="J21" s="35">
        <f>IF(E21="si",F21+G21,0)</f>
        <v>800</v>
      </c>
      <c r="K21" s="36"/>
      <c r="L21" s="36"/>
      <c r="M21" s="36"/>
      <c r="N21" s="36"/>
      <c r="O21" s="3"/>
      <c r="S21" s="30"/>
      <c r="T21" s="30"/>
      <c r="U21" s="30"/>
    </row>
    <row r="22" spans="1:21" x14ac:dyDescent="0.3">
      <c r="A22" s="27"/>
      <c r="B22" s="123" t="s">
        <v>18</v>
      </c>
      <c r="C22" s="123"/>
      <c r="D22" s="123"/>
      <c r="E22" s="37" t="s">
        <v>17</v>
      </c>
      <c r="F22" s="35">
        <f>IF(C18&lt;=100000,1000,IF(C18&lt;=500000,1500,IF(C18&gt;500000,2000)))</f>
        <v>1000</v>
      </c>
      <c r="G22" s="124">
        <f>IF(J18=1,-F21/100*25,IF(J18&lt;=2,0,IF(J18&lt;=4,F21/100*20,IF(J18&gt;=5,F21/100*25))))</f>
        <v>-250</v>
      </c>
      <c r="H22" s="125"/>
      <c r="I22" s="89">
        <f>IF(J16&gt;=7,J22*0.6,IF(J16=6,J22*0.45,IF(J16=5,J22*0.35,IF(J16=4,J22*0.3,IF(J16=3,J22*0.15,IF(J16=2,J22*0.1,IF(J16=2,J22,0)))))))</f>
        <v>0</v>
      </c>
      <c r="J22" s="35">
        <f>IF(E22="si",F22+G22,0)</f>
        <v>750</v>
      </c>
      <c r="K22" s="36"/>
      <c r="L22" s="87"/>
      <c r="M22" s="38"/>
      <c r="N22" s="38"/>
      <c r="O22" s="3"/>
      <c r="S22" s="30"/>
      <c r="T22" s="30"/>
      <c r="U22" s="30"/>
    </row>
    <row r="23" spans="1:21" x14ac:dyDescent="0.3">
      <c r="A23" s="27"/>
      <c r="B23" s="123" t="s">
        <v>19</v>
      </c>
      <c r="C23" s="123"/>
      <c r="D23" s="123"/>
      <c r="E23" s="37" t="s">
        <v>17</v>
      </c>
      <c r="F23" s="35">
        <f>IF(C18&lt;=100000,1000,IF(C18&lt;=500000,1500,IF(C18&gt;500000,2000)))</f>
        <v>1000</v>
      </c>
      <c r="G23" s="124">
        <f>IF(E23="si",(F18*150)-300,0)</f>
        <v>-150</v>
      </c>
      <c r="H23" s="125"/>
      <c r="I23" s="79"/>
      <c r="J23" s="35">
        <f>IF(E23="si",(F23+G23)/2,0)</f>
        <v>425</v>
      </c>
      <c r="K23" s="38"/>
      <c r="L23" s="38"/>
      <c r="M23" s="38"/>
      <c r="N23" s="38"/>
      <c r="O23" s="3"/>
      <c r="S23" s="30"/>
      <c r="T23" s="30"/>
      <c r="U23" s="30"/>
    </row>
    <row r="24" spans="1:21" x14ac:dyDescent="0.3">
      <c r="A24" s="27"/>
      <c r="B24" s="123" t="s">
        <v>20</v>
      </c>
      <c r="C24" s="123"/>
      <c r="D24" s="123"/>
      <c r="E24" s="39" t="s">
        <v>17</v>
      </c>
      <c r="F24" s="35">
        <f>IF(C18&lt;=100000,1000,IF(C18&lt;=500000,1500,IF(C18&gt;500000,2000)))</f>
        <v>1000</v>
      </c>
      <c r="G24" s="124">
        <f>IF(E24="si",(F16*150)-300,0)</f>
        <v>-150</v>
      </c>
      <c r="H24" s="125"/>
      <c r="I24" s="79"/>
      <c r="J24" s="35">
        <f t="shared" ref="J24" si="0">IF(E24="si",F24+G24,0)</f>
        <v>850</v>
      </c>
      <c r="K24" s="40"/>
      <c r="L24" s="40"/>
      <c r="M24" s="40"/>
      <c r="N24" s="40"/>
      <c r="O24" s="3"/>
      <c r="S24" s="30"/>
      <c r="T24" s="30"/>
      <c r="U24" s="30"/>
    </row>
    <row r="25" spans="1:21" x14ac:dyDescent="0.3">
      <c r="A25" s="27"/>
      <c r="B25" s="123" t="s">
        <v>38</v>
      </c>
      <c r="C25" s="123"/>
      <c r="D25" s="123"/>
      <c r="E25" s="82" t="s">
        <v>17</v>
      </c>
      <c r="F25" s="83"/>
      <c r="G25" s="126"/>
      <c r="H25" s="127"/>
      <c r="I25" s="79"/>
      <c r="J25" s="35">
        <f>IF(E25="si",J22+J23/2,0)/10</f>
        <v>96.25</v>
      </c>
      <c r="K25" s="40"/>
      <c r="L25" s="40"/>
      <c r="M25" s="40"/>
      <c r="N25" s="40"/>
      <c r="O25" s="3"/>
      <c r="S25" s="30"/>
      <c r="T25" s="30"/>
      <c r="U25" s="30"/>
    </row>
    <row r="26" spans="1:21" ht="15" customHeight="1" x14ac:dyDescent="0.3">
      <c r="A26" s="27"/>
      <c r="B26" s="128" t="s">
        <v>40</v>
      </c>
      <c r="C26" s="129"/>
      <c r="D26" s="129"/>
      <c r="E26" s="129"/>
      <c r="F26" s="129"/>
      <c r="G26" s="129"/>
      <c r="H26" s="129"/>
      <c r="I26" s="130"/>
      <c r="J26" s="35">
        <f>I21+I22</f>
        <v>0</v>
      </c>
      <c r="K26" s="40"/>
      <c r="L26" s="40"/>
      <c r="M26" s="40"/>
      <c r="N26" s="40"/>
      <c r="O26" s="3"/>
      <c r="S26" s="30"/>
      <c r="T26" s="30"/>
      <c r="U26" s="30"/>
    </row>
    <row r="27" spans="1:21" ht="15.6" x14ac:dyDescent="0.3">
      <c r="A27" s="27"/>
      <c r="B27" s="131" t="s">
        <v>21</v>
      </c>
      <c r="C27" s="131"/>
      <c r="D27" s="131"/>
      <c r="E27" s="131"/>
      <c r="F27" s="131"/>
      <c r="G27" s="131"/>
      <c r="H27" s="131"/>
      <c r="I27" s="80"/>
      <c r="J27" s="41">
        <f>J21*0.1+J22*0.1+J23*0.1+J24*0.1</f>
        <v>282.5</v>
      </c>
      <c r="K27" s="38"/>
      <c r="L27" s="38"/>
      <c r="M27" s="38"/>
      <c r="N27" s="38"/>
      <c r="O27" s="42"/>
      <c r="P27" s="43"/>
      <c r="S27" s="30"/>
      <c r="T27" s="30"/>
      <c r="U27" s="30"/>
    </row>
    <row r="28" spans="1:21" ht="15.6" x14ac:dyDescent="0.3">
      <c r="A28" s="27"/>
      <c r="B28" s="132" t="s">
        <v>22</v>
      </c>
      <c r="C28" s="132"/>
      <c r="D28" s="132"/>
      <c r="E28" s="132"/>
      <c r="F28" s="132"/>
      <c r="G28" s="132"/>
      <c r="H28" s="132"/>
      <c r="I28" s="81"/>
      <c r="J28" s="44">
        <f>IF(J21+J22+J23+J24+J25+J26+J27&lt;=(C18/10*4),J21+J22+J23+J24+J25+J26+J27,IF(J21+J22+J23+J24+J25+J26+J27&gt;(C18/10*4),(C18/10*4)))</f>
        <v>3203.75</v>
      </c>
      <c r="K28" s="38"/>
      <c r="L28" s="38"/>
      <c r="M28" s="38"/>
      <c r="N28" s="38"/>
      <c r="O28" s="42"/>
      <c r="P28" s="43"/>
      <c r="S28" s="30"/>
      <c r="T28" s="30"/>
      <c r="U28" s="30"/>
    </row>
    <row r="29" spans="1:21" ht="15.6" x14ac:dyDescent="0.3">
      <c r="B29" s="45"/>
      <c r="C29" s="45"/>
      <c r="D29" s="45"/>
      <c r="E29" s="45"/>
      <c r="F29" s="45"/>
      <c r="G29" s="45"/>
      <c r="H29" s="45"/>
      <c r="I29" s="45"/>
      <c r="J29" s="45"/>
      <c r="K29" s="46"/>
      <c r="L29" s="46"/>
      <c r="M29" s="46"/>
      <c r="N29" s="46"/>
    </row>
    <row r="30" spans="1:21" ht="15.6" x14ac:dyDescent="0.3">
      <c r="A30" s="47"/>
      <c r="B30" s="120" t="s">
        <v>23</v>
      </c>
      <c r="C30" s="121"/>
      <c r="D30" s="121"/>
      <c r="E30" s="121"/>
      <c r="F30" s="121"/>
      <c r="G30" s="121"/>
      <c r="H30" s="121"/>
      <c r="I30" s="121"/>
      <c r="J30" s="122"/>
      <c r="K30" s="48"/>
      <c r="L30" s="48"/>
      <c r="M30" s="48"/>
      <c r="N30" s="48"/>
    </row>
    <row r="31" spans="1:21" x14ac:dyDescent="0.3">
      <c r="B31" s="116" t="s">
        <v>24</v>
      </c>
      <c r="C31" s="117"/>
      <c r="D31" s="117"/>
      <c r="E31" s="117"/>
      <c r="F31" s="117"/>
      <c r="G31" s="49" t="s">
        <v>25</v>
      </c>
      <c r="H31" s="49"/>
      <c r="I31" s="49"/>
      <c r="J31" s="50" t="s">
        <v>15</v>
      </c>
      <c r="K31" s="51"/>
      <c r="L31" s="51"/>
      <c r="M31" s="51"/>
      <c r="N31" s="51"/>
    </row>
    <row r="32" spans="1:21" s="52" customFormat="1" x14ac:dyDescent="0.3">
      <c r="B32" s="118"/>
      <c r="C32" s="119"/>
      <c r="D32" s="119"/>
      <c r="E32" s="119"/>
      <c r="F32" s="53"/>
      <c r="G32" s="54"/>
      <c r="H32" s="55"/>
      <c r="I32" s="55"/>
      <c r="J32" s="56"/>
      <c r="K32" s="57"/>
      <c r="L32" s="57"/>
      <c r="M32" s="57"/>
      <c r="N32" s="57"/>
      <c r="P32" s="58"/>
    </row>
    <row r="33" spans="2:16" s="52" customFormat="1" x14ac:dyDescent="0.3">
      <c r="B33" s="114"/>
      <c r="C33" s="115"/>
      <c r="D33" s="115"/>
      <c r="E33" s="115"/>
      <c r="F33" s="59"/>
      <c r="G33" s="60"/>
      <c r="H33" s="61"/>
      <c r="I33" s="61"/>
      <c r="J33" s="62"/>
      <c r="K33" s="57"/>
      <c r="L33" s="57"/>
      <c r="M33" s="57"/>
      <c r="N33" s="57"/>
      <c r="P33" s="58"/>
    </row>
    <row r="34" spans="2:16" s="52" customFormat="1" x14ac:dyDescent="0.3">
      <c r="B34" s="114"/>
      <c r="C34" s="115"/>
      <c r="D34" s="115"/>
      <c r="E34" s="115"/>
      <c r="F34" s="59"/>
      <c r="G34" s="63"/>
      <c r="H34" s="61"/>
      <c r="I34" s="61"/>
      <c r="J34" s="62"/>
      <c r="K34" s="57"/>
      <c r="L34" s="57"/>
      <c r="M34" s="57"/>
      <c r="N34" s="57"/>
      <c r="P34" s="58"/>
    </row>
    <row r="35" spans="2:16" s="52" customFormat="1" x14ac:dyDescent="0.3">
      <c r="B35" s="114"/>
      <c r="C35" s="115"/>
      <c r="D35" s="115"/>
      <c r="E35" s="115"/>
      <c r="F35" s="59"/>
      <c r="G35" s="64"/>
      <c r="H35" s="61"/>
      <c r="I35" s="61"/>
      <c r="J35" s="62"/>
      <c r="K35" s="57"/>
      <c r="L35" s="57"/>
      <c r="M35" s="57" t="s">
        <v>26</v>
      </c>
      <c r="N35" s="57"/>
      <c r="P35" s="58"/>
    </row>
    <row r="36" spans="2:16" s="52" customFormat="1" x14ac:dyDescent="0.3">
      <c r="B36" s="114"/>
      <c r="C36" s="115"/>
      <c r="D36" s="115"/>
      <c r="E36" s="115"/>
      <c r="F36" s="59"/>
      <c r="G36" s="64"/>
      <c r="H36" s="61"/>
      <c r="I36" s="61"/>
      <c r="J36" s="62"/>
      <c r="K36" s="57"/>
      <c r="L36" s="57"/>
      <c r="M36" s="57"/>
      <c r="N36" s="57"/>
      <c r="P36" s="58"/>
    </row>
    <row r="37" spans="2:16" s="52" customFormat="1" x14ac:dyDescent="0.3">
      <c r="B37" s="114"/>
      <c r="C37" s="115"/>
      <c r="D37" s="115"/>
      <c r="E37" s="115"/>
      <c r="F37" s="59"/>
      <c r="G37" s="64"/>
      <c r="H37" s="61"/>
      <c r="I37" s="61"/>
      <c r="J37" s="62"/>
      <c r="K37" s="57"/>
      <c r="L37" s="57"/>
      <c r="M37" s="57"/>
      <c r="N37" s="57"/>
      <c r="P37" s="58"/>
    </row>
    <row r="38" spans="2:16" s="52" customFormat="1" x14ac:dyDescent="0.3">
      <c r="B38" s="114"/>
      <c r="C38" s="115"/>
      <c r="D38" s="115"/>
      <c r="E38" s="115"/>
      <c r="F38" s="59"/>
      <c r="G38" s="64"/>
      <c r="H38" s="61"/>
      <c r="I38" s="61"/>
      <c r="J38" s="62"/>
      <c r="K38" s="57"/>
      <c r="L38" s="57"/>
      <c r="M38" s="57"/>
      <c r="N38" s="57"/>
      <c r="P38" s="58"/>
    </row>
    <row r="39" spans="2:16" s="52" customFormat="1" x14ac:dyDescent="0.3">
      <c r="B39" s="114"/>
      <c r="C39" s="115"/>
      <c r="D39" s="115"/>
      <c r="E39" s="115"/>
      <c r="F39" s="59"/>
      <c r="G39" s="64"/>
      <c r="H39" s="61"/>
      <c r="I39" s="61"/>
      <c r="J39" s="62"/>
      <c r="K39" s="57"/>
      <c r="L39" s="57"/>
      <c r="M39" s="57"/>
      <c r="N39" s="57"/>
      <c r="P39" s="58"/>
    </row>
    <row r="40" spans="2:16" s="52" customFormat="1" x14ac:dyDescent="0.3">
      <c r="B40" s="114"/>
      <c r="C40" s="115"/>
      <c r="D40" s="115"/>
      <c r="E40" s="115"/>
      <c r="F40" s="59"/>
      <c r="G40" s="64"/>
      <c r="H40" s="61"/>
      <c r="I40" s="61"/>
      <c r="J40" s="62"/>
      <c r="K40" s="57"/>
      <c r="L40" s="57"/>
      <c r="M40" s="57"/>
      <c r="N40" s="57"/>
      <c r="P40" s="58"/>
    </row>
    <row r="41" spans="2:16" s="52" customFormat="1" x14ac:dyDescent="0.3">
      <c r="B41" s="114"/>
      <c r="C41" s="115"/>
      <c r="D41" s="115"/>
      <c r="E41" s="115"/>
      <c r="F41" s="59"/>
      <c r="G41" s="64"/>
      <c r="H41" s="61"/>
      <c r="I41" s="61"/>
      <c r="J41" s="62"/>
      <c r="K41" s="57"/>
      <c r="L41" s="57"/>
      <c r="M41" s="57"/>
      <c r="N41" s="57"/>
      <c r="P41" s="58"/>
    </row>
    <row r="42" spans="2:16" s="52" customFormat="1" x14ac:dyDescent="0.3">
      <c r="B42" s="114"/>
      <c r="C42" s="115"/>
      <c r="D42" s="115"/>
      <c r="E42" s="115"/>
      <c r="F42" s="59"/>
      <c r="G42" s="64"/>
      <c r="H42" s="61"/>
      <c r="I42" s="61"/>
      <c r="J42" s="62"/>
      <c r="K42" s="57"/>
      <c r="L42" s="57"/>
      <c r="M42" s="57"/>
      <c r="N42" s="57"/>
      <c r="P42" s="58"/>
    </row>
    <row r="43" spans="2:16" s="52" customFormat="1" x14ac:dyDescent="0.3">
      <c r="B43" s="98"/>
      <c r="C43" s="99"/>
      <c r="D43" s="99"/>
      <c r="E43" s="99"/>
      <c r="F43" s="99"/>
      <c r="G43" s="99"/>
      <c r="H43" s="100">
        <f>SUM(J32:J42)</f>
        <v>0</v>
      </c>
      <c r="I43" s="101"/>
      <c r="J43" s="102"/>
      <c r="K43" s="65"/>
      <c r="L43" s="65"/>
      <c r="M43" s="65"/>
      <c r="N43" s="65"/>
      <c r="P43" s="58"/>
    </row>
    <row r="44" spans="2:16" s="52" customFormat="1" x14ac:dyDescent="0.3">
      <c r="B44" s="66"/>
      <c r="C44" s="67"/>
      <c r="D44" s="68"/>
      <c r="E44" s="68"/>
      <c r="F44" s="68"/>
      <c r="G44" s="68"/>
      <c r="H44" s="68"/>
      <c r="I44" s="68"/>
      <c r="J44" s="65"/>
      <c r="K44" s="65"/>
      <c r="L44" s="65"/>
      <c r="M44" s="65"/>
      <c r="N44" s="65"/>
      <c r="P44" s="58"/>
    </row>
    <row r="45" spans="2:16" ht="15.6" x14ac:dyDescent="0.3">
      <c r="B45" s="103" t="s">
        <v>27</v>
      </c>
      <c r="C45" s="104"/>
      <c r="D45" s="104"/>
      <c r="E45" s="104"/>
      <c r="F45" s="104"/>
      <c r="G45" s="104"/>
      <c r="H45" s="104"/>
      <c r="I45" s="104"/>
      <c r="J45" s="105"/>
      <c r="K45" s="48"/>
      <c r="L45" s="48"/>
      <c r="M45" s="48"/>
      <c r="N45" s="48"/>
    </row>
    <row r="46" spans="2:16" ht="15.6" x14ac:dyDescent="0.3">
      <c r="B46" s="106"/>
      <c r="C46" s="108" t="s">
        <v>28</v>
      </c>
      <c r="D46" s="108"/>
      <c r="E46" s="108"/>
      <c r="F46" s="108"/>
      <c r="G46" s="109" t="s">
        <v>42</v>
      </c>
      <c r="H46" s="109"/>
      <c r="I46" s="84"/>
      <c r="J46" s="110" t="s">
        <v>29</v>
      </c>
      <c r="K46" s="48"/>
      <c r="L46" s="48"/>
      <c r="M46" s="48"/>
      <c r="N46" s="48"/>
    </row>
    <row r="47" spans="2:16" ht="15.6" x14ac:dyDescent="0.3">
      <c r="B47" s="107"/>
      <c r="C47" s="69" t="s">
        <v>30</v>
      </c>
      <c r="D47" s="69" t="s">
        <v>31</v>
      </c>
      <c r="E47" s="112" t="s">
        <v>32</v>
      </c>
      <c r="F47" s="113"/>
      <c r="G47" s="109"/>
      <c r="H47" s="109"/>
      <c r="I47" s="85"/>
      <c r="J47" s="111"/>
      <c r="K47" s="48"/>
      <c r="L47" s="48"/>
      <c r="M47" s="48"/>
      <c r="N47" s="48"/>
    </row>
    <row r="48" spans="2:16" x14ac:dyDescent="0.3">
      <c r="B48" s="70" t="s">
        <v>33</v>
      </c>
      <c r="C48" s="71"/>
      <c r="D48" s="72"/>
      <c r="E48" s="92"/>
      <c r="F48" s="93"/>
      <c r="G48" s="97">
        <f>(J23/F18)+(J23*0.05)+(J23*0.05)</f>
        <v>467.5</v>
      </c>
      <c r="H48" s="97"/>
      <c r="I48" s="86"/>
      <c r="J48" s="73">
        <f t="shared" ref="J48:J55" si="1">C48+D48+E48+G48</f>
        <v>467.5</v>
      </c>
      <c r="K48" s="74"/>
      <c r="L48" s="74"/>
      <c r="M48" s="74"/>
      <c r="N48" s="74"/>
    </row>
    <row r="49" spans="2:16" x14ac:dyDescent="0.3">
      <c r="B49" s="70" t="s">
        <v>34</v>
      </c>
      <c r="C49" s="71"/>
      <c r="D49" s="72"/>
      <c r="E49" s="92"/>
      <c r="F49" s="93"/>
      <c r="G49" s="97">
        <f>IF(F18&lt;2,0,((J23/F18))+(J23*0.05))</f>
        <v>0</v>
      </c>
      <c r="H49" s="97"/>
      <c r="I49" s="86"/>
      <c r="J49" s="73">
        <f t="shared" si="1"/>
        <v>0</v>
      </c>
      <c r="K49" s="74"/>
      <c r="L49" s="74"/>
      <c r="M49" s="74"/>
      <c r="N49" s="74"/>
    </row>
    <row r="50" spans="2:16" x14ac:dyDescent="0.3">
      <c r="B50" s="70" t="s">
        <v>35</v>
      </c>
      <c r="C50" s="71"/>
      <c r="D50" s="72"/>
      <c r="E50" s="92"/>
      <c r="F50" s="93"/>
      <c r="G50" s="97">
        <f>IF(F18&lt;3,0,((J23/F18))+(J23*0.05))</f>
        <v>0</v>
      </c>
      <c r="H50" s="97"/>
      <c r="I50" s="86"/>
      <c r="J50" s="73">
        <f t="shared" si="1"/>
        <v>0</v>
      </c>
      <c r="K50" s="74"/>
      <c r="L50" s="74"/>
      <c r="M50" s="74"/>
      <c r="N50" s="74"/>
    </row>
    <row r="51" spans="2:16" x14ac:dyDescent="0.3">
      <c r="B51" s="70" t="s">
        <v>35</v>
      </c>
      <c r="C51" s="71"/>
      <c r="D51" s="72"/>
      <c r="E51" s="92"/>
      <c r="F51" s="93"/>
      <c r="G51" s="97">
        <f>IF(F18&lt;4,0,((J23/F18))+(J23*0.05))</f>
        <v>0</v>
      </c>
      <c r="H51" s="97"/>
      <c r="I51" s="86"/>
      <c r="J51" s="73">
        <f t="shared" si="1"/>
        <v>0</v>
      </c>
      <c r="K51" s="75"/>
      <c r="L51" s="75"/>
      <c r="M51" s="75"/>
      <c r="N51" s="75"/>
    </row>
    <row r="52" spans="2:16" x14ac:dyDescent="0.3">
      <c r="B52" s="70" t="s">
        <v>35</v>
      </c>
      <c r="C52" s="71"/>
      <c r="D52" s="72"/>
      <c r="E52" s="92"/>
      <c r="F52" s="93"/>
      <c r="G52" s="97">
        <f>IF(F18&lt;5,0,((J23/F18))+(J23*0.05))</f>
        <v>0</v>
      </c>
      <c r="H52" s="97"/>
      <c r="I52" s="86"/>
      <c r="J52" s="73">
        <f t="shared" si="1"/>
        <v>0</v>
      </c>
      <c r="K52" s="74"/>
      <c r="L52" s="74"/>
      <c r="M52" s="74"/>
      <c r="N52" s="74"/>
    </row>
    <row r="53" spans="2:16" x14ac:dyDescent="0.3">
      <c r="B53" s="70" t="s">
        <v>35</v>
      </c>
      <c r="C53" s="71"/>
      <c r="D53" s="72"/>
      <c r="E53" s="92"/>
      <c r="F53" s="93"/>
      <c r="G53" s="97">
        <f>IF(F18&lt;6,0,((J23/F18))+(J23*0.05))</f>
        <v>0</v>
      </c>
      <c r="H53" s="97"/>
      <c r="I53" s="86"/>
      <c r="J53" s="73">
        <f t="shared" si="1"/>
        <v>0</v>
      </c>
      <c r="K53" s="74"/>
      <c r="L53" s="74"/>
      <c r="M53" s="74"/>
      <c r="N53" s="74"/>
    </row>
    <row r="54" spans="2:16" x14ac:dyDescent="0.3">
      <c r="B54" s="70" t="s">
        <v>35</v>
      </c>
      <c r="C54" s="71"/>
      <c r="D54" s="72"/>
      <c r="E54" s="92"/>
      <c r="F54" s="93"/>
      <c r="G54" s="97">
        <f>IF(F18&lt;7,0,((J23/F18))+(J23*0.05))</f>
        <v>0</v>
      </c>
      <c r="H54" s="97"/>
      <c r="I54" s="86"/>
      <c r="J54" s="73">
        <f t="shared" si="1"/>
        <v>0</v>
      </c>
    </row>
    <row r="55" spans="2:16" x14ac:dyDescent="0.3">
      <c r="B55" s="70" t="s">
        <v>35</v>
      </c>
      <c r="C55" s="71"/>
      <c r="D55" s="72"/>
      <c r="E55" s="92"/>
      <c r="F55" s="93"/>
      <c r="G55" s="97">
        <f>IF(F18&lt;8,0,((J23/F18))+(J23*0.05))</f>
        <v>0</v>
      </c>
      <c r="H55" s="97"/>
      <c r="I55" s="86"/>
      <c r="J55" s="73">
        <f t="shared" si="1"/>
        <v>0</v>
      </c>
    </row>
    <row r="56" spans="2:16" x14ac:dyDescent="0.3">
      <c r="B56" s="77" t="s">
        <v>41</v>
      </c>
      <c r="E56" s="96" t="s">
        <v>36</v>
      </c>
      <c r="F56" s="96"/>
      <c r="G56" s="96"/>
      <c r="H56" s="96"/>
      <c r="I56" s="96"/>
      <c r="J56" s="96"/>
    </row>
    <row r="57" spans="2:16" x14ac:dyDescent="0.3">
      <c r="B57" s="90">
        <v>44553</v>
      </c>
      <c r="E57" s="91"/>
      <c r="F57" s="91"/>
      <c r="G57" s="91"/>
      <c r="H57" s="91"/>
      <c r="I57" s="91"/>
      <c r="J57" s="91"/>
    </row>
    <row r="58" spans="2:16" x14ac:dyDescent="0.3"/>
    <row r="59" spans="2:16" x14ac:dyDescent="0.3">
      <c r="F59" t="s">
        <v>26</v>
      </c>
    </row>
    <row r="60" spans="2:16" x14ac:dyDescent="0.3">
      <c r="L60"/>
      <c r="M60"/>
      <c r="N60"/>
      <c r="P60"/>
    </row>
    <row r="61" spans="2:16" x14ac:dyDescent="0.3">
      <c r="L61"/>
      <c r="M61"/>
      <c r="N61"/>
      <c r="P61"/>
    </row>
    <row r="62" spans="2:16" x14ac:dyDescent="0.3">
      <c r="L62"/>
      <c r="M62"/>
      <c r="N62"/>
      <c r="P62"/>
    </row>
    <row r="63" spans="2:16" x14ac:dyDescent="0.3">
      <c r="L63"/>
      <c r="M63"/>
      <c r="N63"/>
      <c r="P63"/>
    </row>
    <row r="64" spans="2:16" x14ac:dyDescent="0.3">
      <c r="L64"/>
      <c r="M64"/>
      <c r="N64"/>
      <c r="P64"/>
    </row>
    <row r="65" spans="11:16" x14ac:dyDescent="0.3">
      <c r="L65"/>
      <c r="M65"/>
      <c r="N65"/>
      <c r="P65"/>
    </row>
    <row r="66" spans="11:16" x14ac:dyDescent="0.3">
      <c r="L66"/>
      <c r="M66"/>
      <c r="N66"/>
      <c r="P66"/>
    </row>
    <row r="67" spans="11:16" x14ac:dyDescent="0.3">
      <c r="L67"/>
      <c r="M67"/>
      <c r="N67"/>
      <c r="P67"/>
    </row>
    <row r="68" spans="11:16" x14ac:dyDescent="0.3">
      <c r="L68"/>
      <c r="M68"/>
      <c r="N68"/>
      <c r="P68"/>
    </row>
    <row r="69" spans="11:16" x14ac:dyDescent="0.3">
      <c r="L69"/>
      <c r="M69"/>
      <c r="N69"/>
      <c r="P69"/>
    </row>
    <row r="70" spans="11:16" x14ac:dyDescent="0.3">
      <c r="L70"/>
      <c r="M70"/>
      <c r="N70"/>
      <c r="P70"/>
    </row>
    <row r="71" spans="11:16" x14ac:dyDescent="0.3">
      <c r="L71"/>
      <c r="M71"/>
      <c r="N71"/>
      <c r="P71"/>
    </row>
    <row r="72" spans="11:16" x14ac:dyDescent="0.3">
      <c r="K72"/>
      <c r="L72"/>
      <c r="M72"/>
      <c r="N72"/>
      <c r="P72"/>
    </row>
    <row r="73" spans="11:16" x14ac:dyDescent="0.3">
      <c r="K73"/>
      <c r="L73"/>
      <c r="M73"/>
      <c r="N73"/>
      <c r="P73"/>
    </row>
    <row r="74" spans="11:16" x14ac:dyDescent="0.3">
      <c r="K74"/>
      <c r="L74"/>
      <c r="M74"/>
      <c r="N74"/>
      <c r="P74"/>
    </row>
    <row r="75" spans="11:16" x14ac:dyDescent="0.3">
      <c r="K75"/>
      <c r="L75"/>
      <c r="M75"/>
      <c r="N75"/>
      <c r="P75"/>
    </row>
    <row r="76" spans="11:16" x14ac:dyDescent="0.3">
      <c r="K76"/>
      <c r="L76"/>
      <c r="M76"/>
      <c r="N76"/>
      <c r="P76"/>
    </row>
    <row r="77" spans="11:16" x14ac:dyDescent="0.3">
      <c r="K77"/>
      <c r="L77"/>
      <c r="M77"/>
      <c r="N77"/>
      <c r="P77"/>
    </row>
    <row r="78" spans="11:16" x14ac:dyDescent="0.3">
      <c r="K78"/>
      <c r="L78"/>
      <c r="M78"/>
      <c r="N78"/>
      <c r="P78"/>
    </row>
    <row r="79" spans="11:16" x14ac:dyDescent="0.3">
      <c r="K79"/>
      <c r="L79"/>
      <c r="M79"/>
      <c r="N79"/>
      <c r="P79"/>
    </row>
    <row r="80" spans="11:16" x14ac:dyDescent="0.3">
      <c r="K80"/>
      <c r="L80"/>
      <c r="M80"/>
      <c r="N80"/>
      <c r="P80"/>
    </row>
    <row r="81" customFormat="1" x14ac:dyDescent="0.3"/>
    <row r="82" customFormat="1" x14ac:dyDescent="0.3"/>
    <row r="83" customFormat="1" x14ac:dyDescent="0.3"/>
    <row r="84" customFormat="1" x14ac:dyDescent="0.3"/>
    <row r="85" customFormat="1" x14ac:dyDescent="0.3"/>
    <row r="86" customFormat="1" x14ac:dyDescent="0.3"/>
    <row r="87" customFormat="1" x14ac:dyDescent="0.3"/>
    <row r="88" customFormat="1" x14ac:dyDescent="0.3"/>
    <row r="89" customFormat="1" x14ac:dyDescent="0.3"/>
    <row r="90" customFormat="1" x14ac:dyDescent="0.3"/>
    <row r="91" customFormat="1" x14ac:dyDescent="0.3"/>
    <row r="92" customFormat="1" x14ac:dyDescent="0.3"/>
    <row r="93" customFormat="1" x14ac:dyDescent="0.3"/>
    <row r="94" customFormat="1" x14ac:dyDescent="0.3"/>
    <row r="95" customFormat="1" x14ac:dyDescent="0.3"/>
    <row r="96" customFormat="1" x14ac:dyDescent="0.3"/>
    <row r="97" customFormat="1" x14ac:dyDescent="0.3"/>
    <row r="98" customFormat="1" x14ac:dyDescent="0.3"/>
    <row r="99" customFormat="1" x14ac:dyDescent="0.3"/>
    <row r="100" customFormat="1" x14ac:dyDescent="0.3"/>
    <row r="101" customFormat="1" x14ac:dyDescent="0.3"/>
    <row r="102" customFormat="1" x14ac:dyDescent="0.3"/>
    <row r="103" customFormat="1" x14ac:dyDescent="0.3"/>
    <row r="104" customFormat="1" x14ac:dyDescent="0.3"/>
    <row r="105" customFormat="1" x14ac:dyDescent="0.3"/>
    <row r="106" customFormat="1" x14ac:dyDescent="0.3"/>
    <row r="107" customFormat="1" x14ac:dyDescent="0.3"/>
    <row r="108" customFormat="1" x14ac:dyDescent="0.3"/>
    <row r="109" customFormat="1" x14ac:dyDescent="0.3"/>
    <row r="110" customFormat="1" x14ac:dyDescent="0.3"/>
    <row r="111" customFormat="1" x14ac:dyDescent="0.3"/>
    <row r="112" customFormat="1" x14ac:dyDescent="0.3"/>
    <row r="113" customFormat="1" x14ac:dyDescent="0.3"/>
    <row r="114" customFormat="1" x14ac:dyDescent="0.3"/>
    <row r="115" customFormat="1" x14ac:dyDescent="0.3"/>
    <row r="116" customFormat="1" x14ac:dyDescent="0.3"/>
    <row r="117" customFormat="1" x14ac:dyDescent="0.3"/>
    <row r="118" customFormat="1" x14ac:dyDescent="0.3"/>
    <row r="119" customFormat="1" x14ac:dyDescent="0.3"/>
    <row r="120" customFormat="1" x14ac:dyDescent="0.3"/>
    <row r="121" customFormat="1" x14ac:dyDescent="0.3"/>
    <row r="122" customFormat="1" x14ac:dyDescent="0.3"/>
    <row r="123" customFormat="1" x14ac:dyDescent="0.3"/>
    <row r="124" customFormat="1" x14ac:dyDescent="0.3"/>
    <row r="125" customFormat="1" x14ac:dyDescent="0.3"/>
    <row r="126" customFormat="1" x14ac:dyDescent="0.3"/>
    <row r="127" customFormat="1" x14ac:dyDescent="0.3"/>
    <row r="128" customFormat="1" x14ac:dyDescent="0.3"/>
    <row r="129" customFormat="1" x14ac:dyDescent="0.3"/>
    <row r="130" customFormat="1" x14ac:dyDescent="0.3"/>
    <row r="131" customFormat="1" x14ac:dyDescent="0.3"/>
    <row r="132" customFormat="1" x14ac:dyDescent="0.3"/>
    <row r="133" customFormat="1" x14ac:dyDescent="0.3"/>
    <row r="134" customFormat="1" x14ac:dyDescent="0.3"/>
    <row r="135" customFormat="1" x14ac:dyDescent="0.3"/>
    <row r="136" customFormat="1" x14ac:dyDescent="0.3"/>
    <row r="137" customFormat="1" x14ac:dyDescent="0.3"/>
    <row r="138" customFormat="1" x14ac:dyDescent="0.3"/>
    <row r="139" customFormat="1" x14ac:dyDescent="0.3"/>
    <row r="140" customFormat="1" x14ac:dyDescent="0.3"/>
    <row r="141" customFormat="1" x14ac:dyDescent="0.3"/>
    <row r="142" customFormat="1" x14ac:dyDescent="0.3"/>
    <row r="143" customFormat="1" x14ac:dyDescent="0.3"/>
    <row r="144" customFormat="1" x14ac:dyDescent="0.3"/>
    <row r="145" customFormat="1" x14ac:dyDescent="0.3"/>
    <row r="146" customFormat="1" x14ac:dyDescent="0.3"/>
    <row r="147" customFormat="1" x14ac:dyDescent="0.3"/>
    <row r="148" customFormat="1" x14ac:dyDescent="0.3"/>
    <row r="149" customFormat="1" x14ac:dyDescent="0.3"/>
    <row r="150" customFormat="1" x14ac:dyDescent="0.3"/>
    <row r="151" customFormat="1" x14ac:dyDescent="0.3"/>
    <row r="152" customFormat="1" x14ac:dyDescent="0.3"/>
    <row r="153" customFormat="1" x14ac:dyDescent="0.3"/>
    <row r="154" customFormat="1" x14ac:dyDescent="0.3"/>
    <row r="155" customFormat="1" x14ac:dyDescent="0.3"/>
    <row r="156" customFormat="1" x14ac:dyDescent="0.3"/>
    <row r="157" customFormat="1" x14ac:dyDescent="0.3"/>
    <row r="158" customFormat="1" x14ac:dyDescent="0.3"/>
    <row r="159" customFormat="1" x14ac:dyDescent="0.3"/>
    <row r="160" customFormat="1" x14ac:dyDescent="0.3"/>
    <row r="161" customFormat="1" x14ac:dyDescent="0.3"/>
    <row r="162" customFormat="1" x14ac:dyDescent="0.3"/>
    <row r="163" customFormat="1" x14ac:dyDescent="0.3"/>
    <row r="164" customFormat="1" x14ac:dyDescent="0.3"/>
    <row r="165" customFormat="1" x14ac:dyDescent="0.3"/>
    <row r="166" customFormat="1" x14ac:dyDescent="0.3"/>
    <row r="167" customFormat="1" x14ac:dyDescent="0.3"/>
    <row r="168" customFormat="1" x14ac:dyDescent="0.3"/>
    <row r="169" customFormat="1" x14ac:dyDescent="0.3"/>
    <row r="170" customFormat="1" x14ac:dyDescent="0.3"/>
    <row r="171" customFormat="1" x14ac:dyDescent="0.3"/>
    <row r="172" customFormat="1" x14ac:dyDescent="0.3"/>
    <row r="173" customFormat="1" x14ac:dyDescent="0.3"/>
    <row r="174" customFormat="1" x14ac:dyDescent="0.3"/>
    <row r="175" customFormat="1" x14ac:dyDescent="0.3"/>
    <row r="176" customFormat="1" x14ac:dyDescent="0.3"/>
    <row r="177" customFormat="1" x14ac:dyDescent="0.3"/>
    <row r="178" customFormat="1" x14ac:dyDescent="0.3"/>
    <row r="179" customFormat="1" x14ac:dyDescent="0.3"/>
    <row r="180" customFormat="1" x14ac:dyDescent="0.3"/>
    <row r="181" customFormat="1" x14ac:dyDescent="0.3"/>
    <row r="182" customFormat="1" x14ac:dyDescent="0.3"/>
    <row r="183" customFormat="1" x14ac:dyDescent="0.3"/>
    <row r="184" customFormat="1" x14ac:dyDescent="0.3"/>
    <row r="185" customFormat="1" x14ac:dyDescent="0.3"/>
    <row r="186" customFormat="1" x14ac:dyDescent="0.3"/>
    <row r="187" customFormat="1" x14ac:dyDescent="0.3"/>
    <row r="188" customFormat="1" x14ac:dyDescent="0.3"/>
    <row r="189" customFormat="1" x14ac:dyDescent="0.3"/>
    <row r="190" customFormat="1" x14ac:dyDescent="0.3"/>
    <row r="191" customFormat="1" x14ac:dyDescent="0.3"/>
    <row r="192" customFormat="1" x14ac:dyDescent="0.3"/>
    <row r="193" customFormat="1" x14ac:dyDescent="0.3"/>
    <row r="194" customFormat="1" x14ac:dyDescent="0.3"/>
    <row r="195" customFormat="1" x14ac:dyDescent="0.3"/>
    <row r="196" customFormat="1" x14ac:dyDescent="0.3"/>
    <row r="197" customFormat="1" x14ac:dyDescent="0.3"/>
    <row r="198" customFormat="1" x14ac:dyDescent="0.3"/>
    <row r="199" customFormat="1" x14ac:dyDescent="0.3"/>
    <row r="200" customFormat="1" x14ac:dyDescent="0.3"/>
    <row r="201" customFormat="1" x14ac:dyDescent="0.3"/>
    <row r="202" customFormat="1" x14ac:dyDescent="0.3"/>
    <row r="203" customFormat="1" x14ac:dyDescent="0.3"/>
    <row r="204" customFormat="1" x14ac:dyDescent="0.3"/>
    <row r="205" customFormat="1" x14ac:dyDescent="0.3"/>
    <row r="206" customFormat="1" x14ac:dyDescent="0.3"/>
    <row r="207" customFormat="1" x14ac:dyDescent="0.3"/>
    <row r="208" customFormat="1" x14ac:dyDescent="0.3"/>
    <row r="209" customFormat="1" x14ac:dyDescent="0.3"/>
    <row r="210" customFormat="1" x14ac:dyDescent="0.3"/>
    <row r="211" customFormat="1" x14ac:dyDescent="0.3"/>
    <row r="212" customFormat="1" x14ac:dyDescent="0.3"/>
    <row r="213" customFormat="1" x14ac:dyDescent="0.3"/>
    <row r="214" customFormat="1" x14ac:dyDescent="0.3"/>
    <row r="215" customFormat="1" x14ac:dyDescent="0.3"/>
    <row r="216" customFormat="1" x14ac:dyDescent="0.3"/>
    <row r="217" customFormat="1" x14ac:dyDescent="0.3"/>
    <row r="218" customFormat="1" x14ac:dyDescent="0.3"/>
    <row r="219" customFormat="1" x14ac:dyDescent="0.3"/>
    <row r="220" customFormat="1" x14ac:dyDescent="0.3"/>
    <row r="221" customFormat="1" x14ac:dyDescent="0.3"/>
    <row r="222" customFormat="1" x14ac:dyDescent="0.3"/>
    <row r="223" customFormat="1" x14ac:dyDescent="0.3"/>
    <row r="224" customFormat="1" x14ac:dyDescent="0.3"/>
    <row r="225" customFormat="1" x14ac:dyDescent="0.3"/>
    <row r="226" customFormat="1" x14ac:dyDescent="0.3"/>
    <row r="227" customFormat="1" x14ac:dyDescent="0.3"/>
    <row r="228" customFormat="1" x14ac:dyDescent="0.3"/>
    <row r="229" customFormat="1" x14ac:dyDescent="0.3"/>
    <row r="230" customFormat="1" x14ac:dyDescent="0.3"/>
    <row r="231" customFormat="1" x14ac:dyDescent="0.3"/>
    <row r="232" customFormat="1" x14ac:dyDescent="0.3"/>
    <row r="233" customFormat="1" x14ac:dyDescent="0.3"/>
    <row r="234" customFormat="1" x14ac:dyDescent="0.3"/>
    <row r="235" customFormat="1" x14ac:dyDescent="0.3"/>
    <row r="236" customFormat="1" x14ac:dyDescent="0.3"/>
    <row r="237" customFormat="1" x14ac:dyDescent="0.3"/>
    <row r="238" customFormat="1" x14ac:dyDescent="0.3"/>
    <row r="239" customFormat="1" x14ac:dyDescent="0.3"/>
    <row r="240" customFormat="1" x14ac:dyDescent="0.3"/>
    <row r="241" customFormat="1" x14ac:dyDescent="0.3"/>
    <row r="242" customFormat="1" x14ac:dyDescent="0.3"/>
    <row r="243" customFormat="1" x14ac:dyDescent="0.3"/>
    <row r="244" customFormat="1" x14ac:dyDescent="0.3"/>
    <row r="245" customFormat="1" x14ac:dyDescent="0.3"/>
    <row r="246" customFormat="1" x14ac:dyDescent="0.3"/>
    <row r="247" customFormat="1" x14ac:dyDescent="0.3"/>
    <row r="248" customFormat="1" x14ac:dyDescent="0.3"/>
    <row r="249" customFormat="1" x14ac:dyDescent="0.3"/>
    <row r="250" customFormat="1" x14ac:dyDescent="0.3"/>
    <row r="251" customFormat="1" x14ac:dyDescent="0.3"/>
    <row r="252" customFormat="1" x14ac:dyDescent="0.3"/>
    <row r="253" customFormat="1" x14ac:dyDescent="0.3"/>
    <row r="254" customFormat="1" x14ac:dyDescent="0.3"/>
    <row r="255" customFormat="1" x14ac:dyDescent="0.3"/>
    <row r="256" customFormat="1" x14ac:dyDescent="0.3"/>
    <row r="257" customFormat="1" x14ac:dyDescent="0.3"/>
    <row r="258" customFormat="1" x14ac:dyDescent="0.3"/>
    <row r="259" customFormat="1" x14ac:dyDescent="0.3"/>
    <row r="260" customFormat="1" x14ac:dyDescent="0.3"/>
    <row r="261" customFormat="1" x14ac:dyDescent="0.3"/>
    <row r="262" customFormat="1" x14ac:dyDescent="0.3"/>
    <row r="263" customFormat="1" x14ac:dyDescent="0.3"/>
    <row r="264" customFormat="1" x14ac:dyDescent="0.3"/>
    <row r="265" customFormat="1" x14ac:dyDescent="0.3"/>
    <row r="266" customFormat="1" x14ac:dyDescent="0.3"/>
    <row r="267" customFormat="1" x14ac:dyDescent="0.3"/>
    <row r="268" customFormat="1" x14ac:dyDescent="0.3"/>
    <row r="269" customFormat="1" x14ac:dyDescent="0.3"/>
    <row r="270" customFormat="1" x14ac:dyDescent="0.3"/>
    <row r="271" customFormat="1" x14ac:dyDescent="0.3"/>
    <row r="272" customFormat="1" x14ac:dyDescent="0.3"/>
    <row r="273" customFormat="1" x14ac:dyDescent="0.3"/>
    <row r="274" customFormat="1" x14ac:dyDescent="0.3"/>
    <row r="275" customFormat="1" x14ac:dyDescent="0.3"/>
    <row r="276" customFormat="1" x14ac:dyDescent="0.3"/>
    <row r="277" customFormat="1" x14ac:dyDescent="0.3"/>
    <row r="278" customFormat="1" x14ac:dyDescent="0.3"/>
    <row r="279" customFormat="1" x14ac:dyDescent="0.3"/>
    <row r="280" customFormat="1" x14ac:dyDescent="0.3"/>
    <row r="281" customFormat="1" x14ac:dyDescent="0.3"/>
    <row r="282" customFormat="1" x14ac:dyDescent="0.3"/>
    <row r="283" customFormat="1" x14ac:dyDescent="0.3"/>
    <row r="284" customFormat="1" x14ac:dyDescent="0.3"/>
    <row r="285" customFormat="1" x14ac:dyDescent="0.3"/>
    <row r="286" customFormat="1" x14ac:dyDescent="0.3"/>
    <row r="287" customFormat="1" x14ac:dyDescent="0.3"/>
    <row r="288" customFormat="1" x14ac:dyDescent="0.3"/>
    <row r="289" customFormat="1" x14ac:dyDescent="0.3"/>
    <row r="290" customFormat="1" x14ac:dyDescent="0.3"/>
    <row r="291" customFormat="1" x14ac:dyDescent="0.3"/>
    <row r="292" customFormat="1" x14ac:dyDescent="0.3"/>
    <row r="293" customFormat="1" x14ac:dyDescent="0.3"/>
    <row r="294" customFormat="1" x14ac:dyDescent="0.3"/>
    <row r="295" customFormat="1" x14ac:dyDescent="0.3"/>
    <row r="296" customFormat="1" x14ac:dyDescent="0.3"/>
    <row r="297" customFormat="1" x14ac:dyDescent="0.3"/>
    <row r="298" customFormat="1" x14ac:dyDescent="0.3"/>
    <row r="299" customFormat="1" x14ac:dyDescent="0.3"/>
    <row r="300" customFormat="1" x14ac:dyDescent="0.3"/>
    <row r="301" customFormat="1" x14ac:dyDescent="0.3"/>
    <row r="302" customFormat="1" x14ac:dyDescent="0.3"/>
    <row r="303" customFormat="1" x14ac:dyDescent="0.3"/>
    <row r="304" customFormat="1" x14ac:dyDescent="0.3"/>
    <row r="305" customFormat="1" x14ac:dyDescent="0.3"/>
    <row r="306" customFormat="1" x14ac:dyDescent="0.3"/>
    <row r="307" customFormat="1" x14ac:dyDescent="0.3"/>
    <row r="308" customFormat="1" x14ac:dyDescent="0.3"/>
    <row r="309" customFormat="1" x14ac:dyDescent="0.3"/>
    <row r="310" customFormat="1" x14ac:dyDescent="0.3"/>
    <row r="311" customFormat="1" x14ac:dyDescent="0.3"/>
    <row r="312" customFormat="1" x14ac:dyDescent="0.3"/>
    <row r="313" customFormat="1" x14ac:dyDescent="0.3"/>
    <row r="314" customFormat="1" x14ac:dyDescent="0.3"/>
    <row r="315" customFormat="1" x14ac:dyDescent="0.3"/>
    <row r="316" customFormat="1" x14ac:dyDescent="0.3"/>
    <row r="317" customFormat="1" x14ac:dyDescent="0.3"/>
    <row r="318" customFormat="1" x14ac:dyDescent="0.3"/>
    <row r="319" customFormat="1" x14ac:dyDescent="0.3"/>
    <row r="320" customFormat="1" x14ac:dyDescent="0.3"/>
    <row r="321" customFormat="1" x14ac:dyDescent="0.3"/>
    <row r="322" customFormat="1" x14ac:dyDescent="0.3"/>
    <row r="323" customFormat="1" x14ac:dyDescent="0.3"/>
    <row r="324" customFormat="1" x14ac:dyDescent="0.3"/>
    <row r="325" customFormat="1" x14ac:dyDescent="0.3"/>
    <row r="326" customFormat="1" x14ac:dyDescent="0.3"/>
    <row r="327" customFormat="1" x14ac:dyDescent="0.3"/>
    <row r="328" customFormat="1" x14ac:dyDescent="0.3"/>
    <row r="329" customFormat="1" x14ac:dyDescent="0.3"/>
    <row r="330" customFormat="1" x14ac:dyDescent="0.3"/>
    <row r="331" customFormat="1" x14ac:dyDescent="0.3"/>
    <row r="332" customFormat="1" x14ac:dyDescent="0.3"/>
    <row r="333" customFormat="1" x14ac:dyDescent="0.3"/>
    <row r="334" customFormat="1" x14ac:dyDescent="0.3"/>
    <row r="335" customFormat="1" x14ac:dyDescent="0.3"/>
    <row r="336" customFormat="1" x14ac:dyDescent="0.3"/>
    <row r="337" customFormat="1" x14ac:dyDescent="0.3"/>
    <row r="338" customFormat="1" x14ac:dyDescent="0.3"/>
    <row r="339" customFormat="1" x14ac:dyDescent="0.3"/>
    <row r="340" customFormat="1" x14ac:dyDescent="0.3"/>
    <row r="341" customFormat="1" x14ac:dyDescent="0.3"/>
    <row r="342" customFormat="1" x14ac:dyDescent="0.3"/>
    <row r="343" customFormat="1" x14ac:dyDescent="0.3"/>
    <row r="344" customFormat="1" x14ac:dyDescent="0.3"/>
    <row r="345" customFormat="1" x14ac:dyDescent="0.3"/>
    <row r="346" customFormat="1" x14ac:dyDescent="0.3"/>
    <row r="347" customFormat="1" x14ac:dyDescent="0.3"/>
    <row r="348" customFormat="1" x14ac:dyDescent="0.3"/>
    <row r="349" customFormat="1" x14ac:dyDescent="0.3"/>
    <row r="350" customFormat="1" x14ac:dyDescent="0.3"/>
    <row r="351" customFormat="1" x14ac:dyDescent="0.3"/>
    <row r="352" customFormat="1" x14ac:dyDescent="0.3"/>
    <row r="353" spans="11:16" x14ac:dyDescent="0.3">
      <c r="K353"/>
      <c r="L353"/>
      <c r="M353"/>
      <c r="N353"/>
      <c r="P353"/>
    </row>
    <row r="354" spans="11:16" x14ac:dyDescent="0.3">
      <c r="K354"/>
      <c r="L354"/>
      <c r="M354"/>
      <c r="N354"/>
      <c r="P354"/>
    </row>
    <row r="355" spans="11:16" x14ac:dyDescent="0.3">
      <c r="K355"/>
      <c r="L355"/>
      <c r="M355"/>
      <c r="N355"/>
      <c r="P355"/>
    </row>
    <row r="356" spans="11:16" x14ac:dyDescent="0.3">
      <c r="K356"/>
      <c r="L356"/>
      <c r="M356"/>
      <c r="N356"/>
      <c r="P356"/>
    </row>
    <row r="357" spans="11:16" x14ac:dyDescent="0.3">
      <c r="K357"/>
      <c r="L357"/>
      <c r="M357"/>
      <c r="N357"/>
      <c r="P357"/>
    </row>
    <row r="358" spans="11:16" x14ac:dyDescent="0.3">
      <c r="K358"/>
      <c r="L358"/>
      <c r="M358"/>
      <c r="N358"/>
      <c r="P358"/>
    </row>
    <row r="359" spans="11:16" x14ac:dyDescent="0.3">
      <c r="K359"/>
      <c r="L359"/>
      <c r="M359"/>
      <c r="N359"/>
      <c r="P359"/>
    </row>
    <row r="360" spans="11:16" x14ac:dyDescent="0.3"/>
    <row r="361" spans="11:16" x14ac:dyDescent="0.3"/>
    <row r="362" spans="11:16" x14ac:dyDescent="0.3"/>
    <row r="363" spans="11:16" x14ac:dyDescent="0.3"/>
    <row r="364" spans="11:16" x14ac:dyDescent="0.3"/>
    <row r="365" spans="11:16" x14ac:dyDescent="0.3"/>
    <row r="366" spans="11:16" x14ac:dyDescent="0.3"/>
    <row r="367" spans="11:16" x14ac:dyDescent="0.3"/>
    <row r="368" spans="11:16" x14ac:dyDescent="0.3"/>
    <row r="369" x14ac:dyDescent="0.3"/>
    <row r="370" x14ac:dyDescent="0.3"/>
    <row r="371" x14ac:dyDescent="0.3"/>
    <row r="372" x14ac:dyDescent="0.3"/>
    <row r="373" x14ac:dyDescent="0.3"/>
    <row r="374" x14ac:dyDescent="0.3"/>
    <row r="375" x14ac:dyDescent="0.3"/>
    <row r="376" x14ac:dyDescent="0.3"/>
    <row r="377" x14ac:dyDescent="0.3"/>
    <row r="378" x14ac:dyDescent="0.3"/>
    <row r="379" x14ac:dyDescent="0.3"/>
    <row r="380" x14ac:dyDescent="0.3"/>
    <row r="381" x14ac:dyDescent="0.3"/>
    <row r="382" x14ac:dyDescent="0.3"/>
    <row r="383" x14ac:dyDescent="0.3"/>
    <row r="384" x14ac:dyDescent="0.3"/>
    <row r="385" x14ac:dyDescent="0.3"/>
    <row r="386" x14ac:dyDescent="0.3"/>
    <row r="387" x14ac:dyDescent="0.3"/>
    <row r="388" x14ac:dyDescent="0.3"/>
    <row r="389" x14ac:dyDescent="0.3"/>
    <row r="390" x14ac:dyDescent="0.3"/>
    <row r="391" x14ac:dyDescent="0.3"/>
    <row r="392" x14ac:dyDescent="0.3"/>
    <row r="393" x14ac:dyDescent="0.3"/>
    <row r="394" x14ac:dyDescent="0.3"/>
    <row r="395" x14ac:dyDescent="0.3"/>
    <row r="396" x14ac:dyDescent="0.3"/>
    <row r="397" x14ac:dyDescent="0.3"/>
    <row r="398" x14ac:dyDescent="0.3"/>
    <row r="399" x14ac:dyDescent="0.3"/>
    <row r="400" x14ac:dyDescent="0.3"/>
    <row r="401" x14ac:dyDescent="0.3"/>
    <row r="402" x14ac:dyDescent="0.3"/>
    <row r="403" x14ac:dyDescent="0.3"/>
    <row r="404" x14ac:dyDescent="0.3"/>
    <row r="405" x14ac:dyDescent="0.3"/>
    <row r="406" x14ac:dyDescent="0.3"/>
    <row r="407" x14ac:dyDescent="0.3"/>
    <row r="408" x14ac:dyDescent="0.3"/>
    <row r="409" x14ac:dyDescent="0.3"/>
    <row r="410" x14ac:dyDescent="0.3"/>
    <row r="411" x14ac:dyDescent="0.3"/>
    <row r="412" x14ac:dyDescent="0.3"/>
    <row r="413" x14ac:dyDescent="0.3"/>
    <row r="414" x14ac:dyDescent="0.3"/>
    <row r="415" x14ac:dyDescent="0.3"/>
    <row r="416" x14ac:dyDescent="0.3"/>
    <row r="417" x14ac:dyDescent="0.3"/>
    <row r="418" x14ac:dyDescent="0.3"/>
    <row r="419" x14ac:dyDescent="0.3"/>
    <row r="420" x14ac:dyDescent="0.3"/>
    <row r="421" x14ac:dyDescent="0.3"/>
    <row r="422" x14ac:dyDescent="0.3"/>
    <row r="423" x14ac:dyDescent="0.3"/>
    <row r="424" x14ac:dyDescent="0.3"/>
    <row r="425" x14ac:dyDescent="0.3"/>
    <row r="426" x14ac:dyDescent="0.3"/>
    <row r="427" x14ac:dyDescent="0.3"/>
    <row r="428" x14ac:dyDescent="0.3"/>
    <row r="429" x14ac:dyDescent="0.3"/>
    <row r="430" x14ac:dyDescent="0.3"/>
    <row r="431" x14ac:dyDescent="0.3"/>
    <row r="432" x14ac:dyDescent="0.3"/>
    <row r="433" x14ac:dyDescent="0.3"/>
    <row r="434" x14ac:dyDescent="0.3"/>
  </sheetData>
  <mergeCells count="62">
    <mergeCell ref="D18:E18"/>
    <mergeCell ref="G18:H18"/>
    <mergeCell ref="B23:D23"/>
    <mergeCell ref="G23:H23"/>
    <mergeCell ref="G16:H16"/>
    <mergeCell ref="B20:D20"/>
    <mergeCell ref="G20:H20"/>
    <mergeCell ref="B21:D21"/>
    <mergeCell ref="G21:H21"/>
    <mergeCell ref="B22:D22"/>
    <mergeCell ref="G22:H22"/>
    <mergeCell ref="B1:J1"/>
    <mergeCell ref="C2:D2"/>
    <mergeCell ref="B12:J12"/>
    <mergeCell ref="B14:J14"/>
    <mergeCell ref="C16:E16"/>
    <mergeCell ref="B37:E37"/>
    <mergeCell ref="B30:J30"/>
    <mergeCell ref="B31:F31"/>
    <mergeCell ref="B24:D24"/>
    <mergeCell ref="G24:H24"/>
    <mergeCell ref="B27:H27"/>
    <mergeCell ref="B28:H28"/>
    <mergeCell ref="B25:D25"/>
    <mergeCell ref="G25:H25"/>
    <mergeCell ref="B26:I26"/>
    <mergeCell ref="B32:E32"/>
    <mergeCell ref="B33:E33"/>
    <mergeCell ref="B34:E34"/>
    <mergeCell ref="B35:E35"/>
    <mergeCell ref="B36:E36"/>
    <mergeCell ref="B42:E42"/>
    <mergeCell ref="B38:E38"/>
    <mergeCell ref="B39:E39"/>
    <mergeCell ref="B40:E40"/>
    <mergeCell ref="B41:E41"/>
    <mergeCell ref="B43:G43"/>
    <mergeCell ref="H43:J43"/>
    <mergeCell ref="B45:J45"/>
    <mergeCell ref="B46:B47"/>
    <mergeCell ref="C46:F46"/>
    <mergeCell ref="G46:H47"/>
    <mergeCell ref="J46:J47"/>
    <mergeCell ref="E47:F47"/>
    <mergeCell ref="E48:F48"/>
    <mergeCell ref="G48:H48"/>
    <mergeCell ref="E49:F49"/>
    <mergeCell ref="G49:H49"/>
    <mergeCell ref="E50:F50"/>
    <mergeCell ref="G50:H50"/>
    <mergeCell ref="E57:J57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J56"/>
  </mergeCells>
  <conditionalFormatting sqref="B49:B55">
    <cfRule type="expression" dxfId="1" priority="1">
      <formula>$G$49=0</formula>
    </cfRule>
  </conditionalFormatting>
  <conditionalFormatting sqref="G49:J55">
    <cfRule type="cellIs" dxfId="0" priority="2" operator="equal">
      <formula>0</formula>
    </cfRule>
  </conditionalFormatting>
  <dataValidations xWindow="856" yWindow="535" count="1">
    <dataValidation allowBlank="1" showErrorMessage="1" sqref="C18 J16 J18:N18" xr:uid="{00000000-0002-0000-0000-000000000000}"/>
  </dataValidations>
  <pageMargins left="0.7" right="0.7" top="0.75" bottom="0.75" header="0.3" footer="0.3"/>
  <pageSetup paperSize="9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1:C20"/>
  <sheetViews>
    <sheetView workbookViewId="0">
      <selection sqref="A1:XFD1048576"/>
    </sheetView>
  </sheetViews>
  <sheetFormatPr defaultRowHeight="14.4" x14ac:dyDescent="0.3"/>
  <sheetData>
    <row r="11" spans="1:2" x14ac:dyDescent="0.3">
      <c r="A11">
        <v>100</v>
      </c>
    </row>
    <row r="12" spans="1:2" x14ac:dyDescent="0.3">
      <c r="B12">
        <v>100</v>
      </c>
    </row>
    <row r="13" spans="1:2" x14ac:dyDescent="0.3">
      <c r="B13">
        <f>(B12*100)-100</f>
        <v>9900</v>
      </c>
    </row>
    <row r="16" spans="1:2" x14ac:dyDescent="0.3">
      <c r="B16">
        <f>(A11*100)-100</f>
        <v>9900</v>
      </c>
    </row>
    <row r="18" spans="2:3" x14ac:dyDescent="0.3">
      <c r="B18">
        <v>100</v>
      </c>
      <c r="C18">
        <f>B18/100*15</f>
        <v>15</v>
      </c>
    </row>
    <row r="19" spans="2:3" x14ac:dyDescent="0.3">
      <c r="C19">
        <f>162.5*4</f>
        <v>650</v>
      </c>
    </row>
    <row r="20" spans="2:3" x14ac:dyDescent="0.3">
      <c r="C20">
        <f>118.75*8</f>
        <v>950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no rid</vt:lpstr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Amministratore Globale di Dominio</dc:creator>
  <cp:lastModifiedBy>Francesca Biondelli</cp:lastModifiedBy>
  <cp:lastPrinted>2021-12-23T10:36:18Z</cp:lastPrinted>
  <dcterms:created xsi:type="dcterms:W3CDTF">2016-09-09T07:12:32Z</dcterms:created>
  <dcterms:modified xsi:type="dcterms:W3CDTF">2026-03-20T16:45:03Z</dcterms:modified>
</cp:coreProperties>
</file>